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'!$A$1:$BA$50</definedName>
  </definedNames>
  <calcPr fullCalcOnLoad="1"/>
</workbook>
</file>

<file path=xl/sharedStrings.xml><?xml version="1.0" encoding="utf-8"?>
<sst xmlns="http://schemas.openxmlformats.org/spreadsheetml/2006/main" count="155" uniqueCount="103">
  <si>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</si>
  <si>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</si>
  <si>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</si>
  <si>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</si>
  <si>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</si>
  <si>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</si>
  <si>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</si>
  <si>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</si>
  <si>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</si>
  <si>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</si>
  <si>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</si>
  <si>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</si>
  <si>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</si>
  <si>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</si>
  <si>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</si>
  <si>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</si>
  <si>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</si>
  <si>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</si>
  <si>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</si>
  <si>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</si>
  <si>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</si>
  <si>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</si>
  <si>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</si>
  <si>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</si>
  <si>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</si>
  <si>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</si>
  <si>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</si>
  <si>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</si>
  <si>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</si>
  <si>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</si>
  <si>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</si>
  <si>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</si>
  <si>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</si>
  <si>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</si>
  <si>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</si>
  <si>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</si>
  <si>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</si>
  <si>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</si>
  <si>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</si>
  <si>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</si>
  <si>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</si>
  <si>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</si>
  <si>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</si>
  <si>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</si>
  <si>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</si>
  <si>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</si>
  <si>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</si>
  <si>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</si>
  <si>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</si>
  <si>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</si>
  <si>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</si>
  <si>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</si>
  <si>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</si>
  <si>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</si>
  <si>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</si>
  <si>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</si>
  <si>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</si>
  <si>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</si>
  <si>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</si>
  <si>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</si>
  <si>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</si>
  <si>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</si>
  <si>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</si>
  <si>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</si>
  <si>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</si>
  <si>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</si>
  <si>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</si>
  <si>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</si>
  <si>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</si>
  <si>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</si>
  <si>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</si>
  <si>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</si>
  <si>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</si>
  <si>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</si>
  <si>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</si>
  <si>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</si>
  <si>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</si>
  <si>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</si>
  <si>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</si>
  <si>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</si>
  <si>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</si>
  <si>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</si>
  <si>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</si>
  <si>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</si>
  <si>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</si>
  <si>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</si>
  <si>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</si>
  <si>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Всього</t>
  </si>
  <si>
    <t>Інші субвенції</t>
  </si>
  <si>
    <t>Інші додаткові дотації</t>
  </si>
  <si>
    <t>Державний бюджет (Конотопська районна державна адміністрація)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</si>
  <si>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</si>
  <si>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</si>
  <si>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 xml:space="preserve">     Заступник голови районної ради </t>
  </si>
  <si>
    <t>В.М.Малігон</t>
  </si>
  <si>
    <t>Додаток 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</si>
  <si>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</si>
  <si>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Додаткова дотація з державного бюджету на вирівнювання фінансової забезпеченості місцевих бюджетів</t>
  </si>
  <si>
    <t>Зміни  до додатку 4 до рішення районної ради "Про районний бюджет на 2014 рік"</t>
  </si>
  <si>
    <t>"Показники міжбюджетних трансфертів між районним бюджетом та іншими бюджетами на 2014 рік"</t>
  </si>
  <si>
    <t>Субвенція з державного бюджету місцевим бюджетам на здійснення заходів щодо соціально-економічного розвитку окремих територій, що є складовою державного фонду регіонального розвитку</t>
  </si>
  <si>
    <t>Міський бюджет м. Конотоп</t>
  </si>
  <si>
    <t>від  25.04.2014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</si>
</sst>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1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8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7" fillId="0" borderId="5" xfId="0" applyFont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 wrapText="1"/>
      <protection/>
    </xf>
    <xf numFmtId="0" fontId="17" fillId="0" borderId="7" xfId="0" applyFont="1" applyBorder="1" applyAlignment="1" applyProtection="1">
      <alignment horizontal="center" vertical="center" wrapText="1"/>
      <protection/>
    </xf>
    <xf numFmtId="0" fontId="17" fillId="0" borderId="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  <protection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8"/>
  <sheetViews>
    <sheetView tabSelected="1" zoomScale="75" zoomScaleNormal="75" zoomScaleSheetLayoutView="75" workbookViewId="0" topLeftCell="B1">
      <pane xSplit="1" ySplit="13" topLeftCell="Q39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AG4" sqref="AG4"/>
    </sheetView>
  </sheetViews>
  <sheetFormatPr defaultColWidth="9.00390625" defaultRowHeight="12.75"/>
  <cols>
    <col min="1" max="1" width="11.00390625" style="28" hidden="1" customWidth="1"/>
    <col min="2" max="2" width="43.875" style="1" customWidth="1"/>
    <col min="3" max="3" width="10.875" style="1" customWidth="1"/>
    <col min="4" max="4" width="10.25390625" style="8" customWidth="1"/>
    <col min="5" max="5" width="10.75390625" style="8" customWidth="1"/>
    <col min="6" max="6" width="10.00390625" style="8" customWidth="1"/>
    <col min="7" max="7" width="10.25390625" style="8" customWidth="1"/>
    <col min="8" max="8" width="12.875" style="8" customWidth="1"/>
    <col min="9" max="9" width="12.25390625" style="8" hidden="1" customWidth="1"/>
    <col min="10" max="10" width="11.125" style="8" hidden="1" customWidth="1"/>
    <col min="11" max="11" width="13.00390625" style="8" hidden="1" customWidth="1"/>
    <col min="12" max="12" width="13.00390625" style="8" customWidth="1"/>
    <col min="13" max="13" width="11.00390625" style="8" customWidth="1"/>
    <col min="14" max="14" width="13.125" style="8" customWidth="1"/>
    <col min="15" max="15" width="11.875" style="1" customWidth="1"/>
    <col min="16" max="16" width="9.375" style="1" customWidth="1"/>
    <col min="17" max="17" width="13.375" style="1" customWidth="1"/>
    <col min="18" max="20" width="13.375" style="1" hidden="1" customWidth="1"/>
    <col min="21" max="21" width="11.875" style="1" customWidth="1"/>
    <col min="22" max="22" width="10.00390625" style="1" customWidth="1"/>
    <col min="23" max="23" width="13.375" style="1" customWidth="1"/>
    <col min="24" max="24" width="15.25390625" style="1" hidden="1" customWidth="1"/>
    <col min="25" max="25" width="14.625" style="1" hidden="1" customWidth="1"/>
    <col min="26" max="26" width="16.375" style="1" hidden="1" customWidth="1"/>
    <col min="27" max="27" width="12.00390625" style="1" customWidth="1"/>
    <col min="28" max="28" width="11.375" style="1" customWidth="1"/>
    <col min="29" max="29" width="14.375" style="1" customWidth="1"/>
    <col min="30" max="31" width="11.875" style="1" hidden="1" customWidth="1"/>
    <col min="32" max="32" width="12.25390625" style="1" hidden="1" customWidth="1"/>
    <col min="33" max="33" width="11.75390625" style="1" customWidth="1"/>
    <col min="34" max="34" width="12.25390625" style="1" customWidth="1"/>
    <col min="35" max="35" width="13.75390625" style="1" customWidth="1"/>
    <col min="36" max="36" width="12.00390625" style="1" customWidth="1"/>
    <col min="37" max="37" width="12.375" style="1" customWidth="1"/>
    <col min="38" max="38" width="10.875" style="1" customWidth="1"/>
    <col min="39" max="39" width="11.625" style="1" customWidth="1"/>
    <col min="40" max="40" width="11.125" style="1" customWidth="1"/>
    <col min="41" max="41" width="10.75390625" style="1" customWidth="1"/>
    <col min="42" max="42" width="12.00390625" style="1" customWidth="1"/>
    <col min="43" max="44" width="13.625" style="1" customWidth="1"/>
    <col min="45" max="45" width="13.25390625" style="1" customWidth="1"/>
    <col min="46" max="46" width="14.75390625" style="1" customWidth="1"/>
    <col min="47" max="47" width="17.875" style="1" customWidth="1"/>
    <col min="48" max="48" width="12.875" style="1" customWidth="1"/>
    <col min="49" max="49" width="14.375" style="1" customWidth="1"/>
    <col min="50" max="50" width="18.125" style="1" customWidth="1"/>
    <col min="51" max="51" width="12.375" style="1" customWidth="1"/>
    <col min="52" max="52" width="13.375" style="1" customWidth="1"/>
    <col min="53" max="53" width="17.625" style="1" customWidth="1"/>
    <col min="54" max="16384" width="9.125" style="1" customWidth="1"/>
  </cols>
  <sheetData>
    <row r="1" spans="33:53" ht="19.5" customHeight="1">
      <c r="AG1" s="69" t="s">
        <v>95</v>
      </c>
      <c r="AH1" s="69"/>
      <c r="AI1" s="68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3"/>
      <c r="BA1" s="33"/>
    </row>
    <row r="2" spans="33:53" ht="13.5" customHeight="1">
      <c r="AG2" s="69" t="s">
        <v>43</v>
      </c>
      <c r="AH2" s="69"/>
      <c r="AI2" s="69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3"/>
      <c r="BA2" s="33"/>
    </row>
    <row r="3" spans="33:53" ht="14.25" customHeight="1">
      <c r="AG3" s="95" t="s">
        <v>102</v>
      </c>
      <c r="AH3" s="95"/>
      <c r="AI3" s="95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3"/>
      <c r="BA3" s="33"/>
    </row>
    <row r="4" spans="7:53" ht="14.25" customHeight="1">
      <c r="G4" s="94" t="s">
        <v>98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2:53" ht="22.5" customHeight="1">
      <c r="B5" s="72" t="s">
        <v>99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2"/>
      <c r="BA5" s="32"/>
    </row>
    <row r="6" ht="15.75" customHeight="1">
      <c r="AI6" s="1" t="s">
        <v>82</v>
      </c>
    </row>
    <row r="7" spans="1:54" ht="21.75" customHeight="1">
      <c r="A7" s="87" t="s">
        <v>39</v>
      </c>
      <c r="B7" s="91" t="s">
        <v>6</v>
      </c>
      <c r="C7" s="92" t="s">
        <v>40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70" t="s">
        <v>40</v>
      </c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  <c r="BB7" s="10"/>
    </row>
    <row r="8" spans="1:54" ht="20.25" customHeight="1">
      <c r="A8" s="87"/>
      <c r="B8" s="91"/>
      <c r="C8" s="86" t="s">
        <v>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 t="s">
        <v>4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132" t="s">
        <v>44</v>
      </c>
      <c r="AZ8" s="132"/>
      <c r="BA8" s="132"/>
      <c r="BB8" s="10"/>
    </row>
    <row r="9" spans="1:54" ht="33" customHeight="1">
      <c r="A9" s="87"/>
      <c r="B9" s="91"/>
      <c r="C9" s="73" t="s">
        <v>37</v>
      </c>
      <c r="D9" s="73"/>
      <c r="E9" s="73"/>
      <c r="F9" s="73"/>
      <c r="G9" s="73"/>
      <c r="H9" s="73"/>
      <c r="I9" s="96" t="s">
        <v>97</v>
      </c>
      <c r="J9" s="97"/>
      <c r="K9" s="98"/>
      <c r="L9" s="105" t="s">
        <v>89</v>
      </c>
      <c r="M9" s="106"/>
      <c r="N9" s="107"/>
      <c r="O9" s="74" t="s">
        <v>80</v>
      </c>
      <c r="P9" s="74"/>
      <c r="Q9" s="74"/>
      <c r="R9" s="123" t="s">
        <v>96</v>
      </c>
      <c r="S9" s="124"/>
      <c r="T9" s="125"/>
      <c r="U9" s="75" t="s">
        <v>81</v>
      </c>
      <c r="V9" s="75"/>
      <c r="W9" s="75"/>
      <c r="X9" s="75" t="s">
        <v>91</v>
      </c>
      <c r="Y9" s="75"/>
      <c r="Z9" s="75"/>
      <c r="AA9" s="76" t="s">
        <v>100</v>
      </c>
      <c r="AB9" s="77"/>
      <c r="AC9" s="78"/>
      <c r="AD9" s="114" t="s">
        <v>92</v>
      </c>
      <c r="AE9" s="115"/>
      <c r="AF9" s="116"/>
      <c r="AG9" s="85" t="s">
        <v>5</v>
      </c>
      <c r="AH9" s="85"/>
      <c r="AI9" s="85"/>
      <c r="AJ9" s="134" t="s">
        <v>76</v>
      </c>
      <c r="AK9" s="134"/>
      <c r="AL9" s="134"/>
      <c r="AM9" s="134"/>
      <c r="AN9" s="134"/>
      <c r="AO9" s="134"/>
      <c r="AP9" s="134"/>
      <c r="AQ9" s="134"/>
      <c r="AR9" s="134"/>
      <c r="AS9" s="74" t="s">
        <v>88</v>
      </c>
      <c r="AT9" s="74"/>
      <c r="AU9" s="74"/>
      <c r="AV9" s="85" t="s">
        <v>5</v>
      </c>
      <c r="AW9" s="85"/>
      <c r="AX9" s="85"/>
      <c r="AY9" s="132"/>
      <c r="AZ9" s="132"/>
      <c r="BA9" s="132"/>
      <c r="BB9" s="10"/>
    </row>
    <row r="10" spans="1:53" s="6" customFormat="1" ht="26.25" customHeight="1">
      <c r="A10" s="87"/>
      <c r="B10" s="91"/>
      <c r="C10" s="73"/>
      <c r="D10" s="73"/>
      <c r="E10" s="73"/>
      <c r="F10" s="73"/>
      <c r="G10" s="73"/>
      <c r="H10" s="73"/>
      <c r="I10" s="99"/>
      <c r="J10" s="100"/>
      <c r="K10" s="101"/>
      <c r="L10" s="108"/>
      <c r="M10" s="109"/>
      <c r="N10" s="110"/>
      <c r="O10" s="74"/>
      <c r="P10" s="74"/>
      <c r="Q10" s="74"/>
      <c r="R10" s="126"/>
      <c r="S10" s="127"/>
      <c r="T10" s="128"/>
      <c r="U10" s="75"/>
      <c r="V10" s="75"/>
      <c r="W10" s="75"/>
      <c r="X10" s="75"/>
      <c r="Y10" s="75"/>
      <c r="Z10" s="75"/>
      <c r="AA10" s="79"/>
      <c r="AB10" s="80"/>
      <c r="AC10" s="81"/>
      <c r="AD10" s="117"/>
      <c r="AE10" s="118"/>
      <c r="AF10" s="119"/>
      <c r="AG10" s="85"/>
      <c r="AH10" s="85"/>
      <c r="AI10" s="85"/>
      <c r="AJ10" s="135" t="s">
        <v>87</v>
      </c>
      <c r="AK10" s="133" t="s">
        <v>77</v>
      </c>
      <c r="AL10" s="133"/>
      <c r="AM10" s="135" t="s">
        <v>87</v>
      </c>
      <c r="AN10" s="133" t="s">
        <v>77</v>
      </c>
      <c r="AO10" s="133"/>
      <c r="AP10" s="135" t="s">
        <v>87</v>
      </c>
      <c r="AQ10" s="133" t="s">
        <v>77</v>
      </c>
      <c r="AR10" s="133"/>
      <c r="AS10" s="74"/>
      <c r="AT10" s="74"/>
      <c r="AU10" s="74"/>
      <c r="AV10" s="85"/>
      <c r="AW10" s="85"/>
      <c r="AX10" s="85"/>
      <c r="AY10" s="132"/>
      <c r="AZ10" s="132"/>
      <c r="BA10" s="132"/>
    </row>
    <row r="11" spans="1:53" s="51" customFormat="1" ht="41.25" customHeight="1">
      <c r="A11" s="87"/>
      <c r="B11" s="91"/>
      <c r="C11" s="11" t="s">
        <v>0</v>
      </c>
      <c r="D11" s="38" t="s">
        <v>1</v>
      </c>
      <c r="E11" s="11" t="s">
        <v>0</v>
      </c>
      <c r="F11" s="66" t="s">
        <v>1</v>
      </c>
      <c r="G11" s="11" t="s">
        <v>0</v>
      </c>
      <c r="H11" s="38" t="s">
        <v>1</v>
      </c>
      <c r="I11" s="102"/>
      <c r="J11" s="103"/>
      <c r="K11" s="104"/>
      <c r="L11" s="111"/>
      <c r="M11" s="112"/>
      <c r="N11" s="113"/>
      <c r="O11" s="74"/>
      <c r="P11" s="74"/>
      <c r="Q11" s="74"/>
      <c r="R11" s="129"/>
      <c r="S11" s="130"/>
      <c r="T11" s="131"/>
      <c r="U11" s="75"/>
      <c r="V11" s="75"/>
      <c r="W11" s="75"/>
      <c r="X11" s="75"/>
      <c r="Y11" s="75"/>
      <c r="Z11" s="75"/>
      <c r="AA11" s="82"/>
      <c r="AB11" s="83"/>
      <c r="AC11" s="84"/>
      <c r="AD11" s="120"/>
      <c r="AE11" s="121"/>
      <c r="AF11" s="122"/>
      <c r="AG11" s="85"/>
      <c r="AH11" s="85"/>
      <c r="AI11" s="85"/>
      <c r="AJ11" s="135"/>
      <c r="AK11" s="50" t="s">
        <v>78</v>
      </c>
      <c r="AL11" s="50" t="s">
        <v>79</v>
      </c>
      <c r="AM11" s="135"/>
      <c r="AN11" s="50" t="s">
        <v>78</v>
      </c>
      <c r="AO11" s="50" t="s">
        <v>79</v>
      </c>
      <c r="AP11" s="135"/>
      <c r="AQ11" s="50" t="s">
        <v>78</v>
      </c>
      <c r="AR11" s="50" t="s">
        <v>79</v>
      </c>
      <c r="AS11" s="74"/>
      <c r="AT11" s="74"/>
      <c r="AU11" s="74"/>
      <c r="AV11" s="85"/>
      <c r="AW11" s="85"/>
      <c r="AX11" s="85"/>
      <c r="AY11" s="132"/>
      <c r="AZ11" s="132"/>
      <c r="BA11" s="132"/>
    </row>
    <row r="12" spans="1:53" ht="12" customHeight="1">
      <c r="A12" s="27"/>
      <c r="B12" s="12"/>
      <c r="C12" s="88">
        <v>250311</v>
      </c>
      <c r="D12" s="89"/>
      <c r="E12" s="89"/>
      <c r="F12" s="89"/>
      <c r="G12" s="89"/>
      <c r="H12" s="90"/>
      <c r="I12" s="88">
        <v>250313</v>
      </c>
      <c r="J12" s="89"/>
      <c r="K12" s="90"/>
      <c r="L12" s="150">
        <v>250315</v>
      </c>
      <c r="M12" s="150"/>
      <c r="N12" s="150"/>
      <c r="O12" s="88">
        <v>250323</v>
      </c>
      <c r="P12" s="89"/>
      <c r="Q12" s="90"/>
      <c r="R12" s="88">
        <v>250344</v>
      </c>
      <c r="S12" s="89"/>
      <c r="T12" s="90"/>
      <c r="U12" s="88">
        <v>250352</v>
      </c>
      <c r="V12" s="89"/>
      <c r="W12" s="90"/>
      <c r="X12" s="88">
        <v>250344</v>
      </c>
      <c r="Y12" s="89"/>
      <c r="Z12" s="90"/>
      <c r="AA12" s="88">
        <v>250366</v>
      </c>
      <c r="AB12" s="89"/>
      <c r="AC12" s="90"/>
      <c r="AD12" s="88">
        <v>250388</v>
      </c>
      <c r="AE12" s="89"/>
      <c r="AF12" s="90"/>
      <c r="AG12" s="88"/>
      <c r="AH12" s="89"/>
      <c r="AI12" s="90"/>
      <c r="AJ12" s="147">
        <v>250354</v>
      </c>
      <c r="AK12" s="148"/>
      <c r="AL12" s="148"/>
      <c r="AM12" s="148"/>
      <c r="AN12" s="148"/>
      <c r="AO12" s="148"/>
      <c r="AP12" s="148"/>
      <c r="AQ12" s="148"/>
      <c r="AR12" s="149"/>
      <c r="AS12" s="88">
        <v>250380</v>
      </c>
      <c r="AT12" s="89"/>
      <c r="AU12" s="90"/>
      <c r="AV12" s="88"/>
      <c r="AW12" s="89"/>
      <c r="AX12" s="90"/>
      <c r="AY12" s="88"/>
      <c r="AZ12" s="89"/>
      <c r="BA12" s="90"/>
    </row>
    <row r="13" spans="1:53" s="56" customFormat="1" ht="42" customHeight="1">
      <c r="A13" s="54"/>
      <c r="B13" s="55"/>
      <c r="C13" s="144" t="s">
        <v>84</v>
      </c>
      <c r="D13" s="146"/>
      <c r="E13" s="144" t="s">
        <v>85</v>
      </c>
      <c r="F13" s="146"/>
      <c r="G13" s="144" t="s">
        <v>86</v>
      </c>
      <c r="H13" s="146"/>
      <c r="I13" s="67" t="s">
        <v>84</v>
      </c>
      <c r="J13" s="67" t="s">
        <v>85</v>
      </c>
      <c r="K13" s="67" t="s">
        <v>86</v>
      </c>
      <c r="L13" s="67" t="s">
        <v>84</v>
      </c>
      <c r="M13" s="67" t="s">
        <v>85</v>
      </c>
      <c r="N13" s="67" t="s">
        <v>86</v>
      </c>
      <c r="O13" s="67" t="s">
        <v>84</v>
      </c>
      <c r="P13" s="67" t="s">
        <v>85</v>
      </c>
      <c r="Q13" s="67" t="s">
        <v>86</v>
      </c>
      <c r="R13" s="67" t="s">
        <v>84</v>
      </c>
      <c r="S13" s="67" t="s">
        <v>85</v>
      </c>
      <c r="T13" s="67" t="s">
        <v>86</v>
      </c>
      <c r="U13" s="67" t="s">
        <v>84</v>
      </c>
      <c r="V13" s="67" t="s">
        <v>85</v>
      </c>
      <c r="W13" s="67" t="s">
        <v>86</v>
      </c>
      <c r="X13" s="67" t="s">
        <v>84</v>
      </c>
      <c r="Y13" s="67" t="s">
        <v>85</v>
      </c>
      <c r="Z13" s="67" t="s">
        <v>86</v>
      </c>
      <c r="AA13" s="67" t="s">
        <v>84</v>
      </c>
      <c r="AB13" s="67" t="s">
        <v>85</v>
      </c>
      <c r="AC13" s="67" t="s">
        <v>86</v>
      </c>
      <c r="AD13" s="67" t="s">
        <v>84</v>
      </c>
      <c r="AE13" s="67" t="s">
        <v>85</v>
      </c>
      <c r="AF13" s="67" t="s">
        <v>86</v>
      </c>
      <c r="AG13" s="67" t="s">
        <v>84</v>
      </c>
      <c r="AH13" s="67" t="s">
        <v>85</v>
      </c>
      <c r="AI13" s="67" t="s">
        <v>86</v>
      </c>
      <c r="AJ13" s="141" t="s">
        <v>83</v>
      </c>
      <c r="AK13" s="142"/>
      <c r="AL13" s="143"/>
      <c r="AM13" s="144" t="s">
        <v>85</v>
      </c>
      <c r="AN13" s="145"/>
      <c r="AO13" s="146"/>
      <c r="AP13" s="144" t="s">
        <v>86</v>
      </c>
      <c r="AQ13" s="145"/>
      <c r="AR13" s="146"/>
      <c r="AS13" s="67" t="s">
        <v>83</v>
      </c>
      <c r="AT13" s="67" t="s">
        <v>85</v>
      </c>
      <c r="AU13" s="67" t="s">
        <v>86</v>
      </c>
      <c r="AV13" s="67" t="s">
        <v>83</v>
      </c>
      <c r="AW13" s="67" t="s">
        <v>85</v>
      </c>
      <c r="AX13" s="67" t="s">
        <v>86</v>
      </c>
      <c r="AY13" s="67" t="s">
        <v>83</v>
      </c>
      <c r="AZ13" s="67" t="s">
        <v>85</v>
      </c>
      <c r="BA13" s="67" t="s">
        <v>86</v>
      </c>
    </row>
    <row r="14" spans="1:53" ht="22.5" customHeight="1">
      <c r="A14" s="61" t="s">
        <v>45</v>
      </c>
      <c r="B14" s="62" t="s">
        <v>7</v>
      </c>
      <c r="C14" s="57">
        <v>75299</v>
      </c>
      <c r="D14" s="58">
        <v>0.14</v>
      </c>
      <c r="E14" s="14">
        <v>45871</v>
      </c>
      <c r="F14" s="14">
        <v>0.09</v>
      </c>
      <c r="G14" s="31">
        <f>C14+E14</f>
        <v>121170</v>
      </c>
      <c r="H14" s="14">
        <f>D14+F14</f>
        <v>0.23</v>
      </c>
      <c r="I14" s="14"/>
      <c r="J14" s="14"/>
      <c r="K14" s="14">
        <f>I14+J14</f>
        <v>0</v>
      </c>
      <c r="L14" s="14"/>
      <c r="M14" s="14"/>
      <c r="N14" s="14">
        <f>L14+M14</f>
        <v>0</v>
      </c>
      <c r="O14" s="13"/>
      <c r="P14" s="13"/>
      <c r="Q14" s="13">
        <f>O14+P14</f>
        <v>0</v>
      </c>
      <c r="R14" s="15"/>
      <c r="S14" s="15"/>
      <c r="T14" s="15">
        <f>R14+S14</f>
        <v>0</v>
      </c>
      <c r="U14" s="15"/>
      <c r="V14" s="15"/>
      <c r="W14" s="15">
        <f>U14+V14</f>
        <v>0</v>
      </c>
      <c r="X14" s="15"/>
      <c r="Y14" s="15"/>
      <c r="Z14" s="15">
        <f>X14+Y14</f>
        <v>0</v>
      </c>
      <c r="AA14" s="16"/>
      <c r="AB14" s="16"/>
      <c r="AC14" s="16">
        <f>AA14+AB14</f>
        <v>0</v>
      </c>
      <c r="AD14" s="16"/>
      <c r="AE14" s="16"/>
      <c r="AF14" s="16">
        <f>AD14+AE14</f>
        <v>0</v>
      </c>
      <c r="AG14" s="7">
        <f>C14+O14+U14+AA14+I14+L14+X14+AD14+R14</f>
        <v>75299</v>
      </c>
      <c r="AH14" s="7">
        <f>E14+P14+V14+AB14+J14+M14+Y14+AE14+S14</f>
        <v>45871</v>
      </c>
      <c r="AI14" s="7">
        <f>AC14+W14+Q14+G14+K14+N14+Z14+AF14+T14</f>
        <v>121170</v>
      </c>
      <c r="AJ14" s="7">
        <f>AK14+AL14</f>
        <v>58006</v>
      </c>
      <c r="AK14" s="59">
        <v>18511</v>
      </c>
      <c r="AL14" s="59">
        <v>39495</v>
      </c>
      <c r="AM14" s="16">
        <f>AN14+AO14</f>
        <v>31272</v>
      </c>
      <c r="AN14" s="16">
        <v>9958</v>
      </c>
      <c r="AO14" s="16">
        <v>21314</v>
      </c>
      <c r="AP14" s="16">
        <f>AJ14+AM14</f>
        <v>89278</v>
      </c>
      <c r="AQ14" s="16">
        <f>AK14+AN14</f>
        <v>28469</v>
      </c>
      <c r="AR14" s="16">
        <f>AL14+AO14</f>
        <v>60809</v>
      </c>
      <c r="AS14" s="16"/>
      <c r="AT14" s="16"/>
      <c r="AU14" s="16">
        <f>AS14+AT14</f>
        <v>0</v>
      </c>
      <c r="AV14" s="7">
        <f>AJ14+AS14</f>
        <v>58006</v>
      </c>
      <c r="AW14" s="7">
        <f>AM14+AT14</f>
        <v>31272</v>
      </c>
      <c r="AX14" s="7">
        <f>AP14+AU14</f>
        <v>89278</v>
      </c>
      <c r="AY14" s="3">
        <f>AV14+AG14</f>
        <v>133305</v>
      </c>
      <c r="AZ14" s="3">
        <f aca="true" t="shared" si="0" ref="AZ14:AZ29">AW14+AH14</f>
        <v>77143</v>
      </c>
      <c r="BA14" s="3">
        <f>AY14+AZ14</f>
        <v>210448</v>
      </c>
    </row>
    <row r="15" spans="1:53" s="6" customFormat="1" ht="18.75" customHeight="1">
      <c r="A15" s="138" t="s">
        <v>41</v>
      </c>
      <c r="B15" s="139"/>
      <c r="C15" s="4">
        <f>C14</f>
        <v>75299</v>
      </c>
      <c r="D15" s="5">
        <f>D14</f>
        <v>0.14</v>
      </c>
      <c r="E15" s="4">
        <f>E14</f>
        <v>45871</v>
      </c>
      <c r="F15" s="5">
        <f>F14</f>
        <v>0.09</v>
      </c>
      <c r="G15" s="45">
        <f>C15+E15</f>
        <v>121170</v>
      </c>
      <c r="H15" s="46">
        <f aca="true" t="shared" si="1" ref="H15:H49">D15+F15</f>
        <v>0.23</v>
      </c>
      <c r="I15" s="46">
        <f>I14</f>
        <v>0</v>
      </c>
      <c r="J15" s="46">
        <f>J14</f>
        <v>0</v>
      </c>
      <c r="K15" s="46">
        <f aca="true" t="shared" si="2" ref="K15:K49">I15+J15</f>
        <v>0</v>
      </c>
      <c r="L15" s="46">
        <f>L14</f>
        <v>0</v>
      </c>
      <c r="M15" s="46">
        <f>M14</f>
        <v>0</v>
      </c>
      <c r="N15" s="46">
        <f aca="true" t="shared" si="3" ref="N15:N49">L15+M15</f>
        <v>0</v>
      </c>
      <c r="O15" s="26">
        <f>O14</f>
        <v>0</v>
      </c>
      <c r="P15" s="26">
        <f>P14</f>
        <v>0</v>
      </c>
      <c r="Q15" s="47">
        <f aca="true" t="shared" si="4" ref="Q15:Q49">O15+P15</f>
        <v>0</v>
      </c>
      <c r="R15" s="26">
        <f>R14</f>
        <v>0</v>
      </c>
      <c r="S15" s="26">
        <f>S14</f>
        <v>0</v>
      </c>
      <c r="T15" s="48">
        <f aca="true" t="shared" si="5" ref="T15:T49">R15+S15</f>
        <v>0</v>
      </c>
      <c r="U15" s="26">
        <f>U14</f>
        <v>0</v>
      </c>
      <c r="V15" s="26">
        <f>V14</f>
        <v>0</v>
      </c>
      <c r="W15" s="48">
        <f aca="true" t="shared" si="6" ref="W15:W49">U15+V15</f>
        <v>0</v>
      </c>
      <c r="X15" s="48">
        <f>X14</f>
        <v>0</v>
      </c>
      <c r="Y15" s="48">
        <f>Y14</f>
        <v>0</v>
      </c>
      <c r="Z15" s="15">
        <f aca="true" t="shared" si="7" ref="Z15:Z49">X15+Y15</f>
        <v>0</v>
      </c>
      <c r="AA15" s="26">
        <f>AA14</f>
        <v>0</v>
      </c>
      <c r="AB15" s="26">
        <f>AB14</f>
        <v>0</v>
      </c>
      <c r="AC15" s="49">
        <f aca="true" t="shared" si="8" ref="AC15:AC49">AA15+AB15</f>
        <v>0</v>
      </c>
      <c r="AD15" s="26">
        <f>AD14</f>
        <v>0</v>
      </c>
      <c r="AE15" s="26">
        <f>AE14</f>
        <v>0</v>
      </c>
      <c r="AF15" s="49">
        <f aca="true" t="shared" si="9" ref="AF15:AF49">AD15+AE15</f>
        <v>0</v>
      </c>
      <c r="AG15" s="7">
        <f aca="true" t="shared" si="10" ref="AG15:AG49">C15+O15+U15+AA15+I15+L15+X15+AD15+R15</f>
        <v>75299</v>
      </c>
      <c r="AH15" s="7">
        <f aca="true" t="shared" si="11" ref="AH15:AH49">E15+P15+V15+AB15+J15+M15+Y15+AE15+S15</f>
        <v>45871</v>
      </c>
      <c r="AI15" s="7">
        <f aca="true" t="shared" si="12" ref="AI15:AI49">AC15+W15+Q15+G15+K15+N15+Z15+AF15+T15</f>
        <v>121170</v>
      </c>
      <c r="AJ15" s="26">
        <f aca="true" t="shared" si="13" ref="AJ15:AV15">AJ14</f>
        <v>58006</v>
      </c>
      <c r="AK15" s="26">
        <f t="shared" si="13"/>
        <v>18511</v>
      </c>
      <c r="AL15" s="26">
        <f t="shared" si="13"/>
        <v>39495</v>
      </c>
      <c r="AM15" s="26">
        <f t="shared" si="13"/>
        <v>31272</v>
      </c>
      <c r="AN15" s="26">
        <f t="shared" si="13"/>
        <v>9958</v>
      </c>
      <c r="AO15" s="26">
        <f t="shared" si="13"/>
        <v>21314</v>
      </c>
      <c r="AP15" s="26">
        <f t="shared" si="13"/>
        <v>89278</v>
      </c>
      <c r="AQ15" s="26">
        <f t="shared" si="13"/>
        <v>28469</v>
      </c>
      <c r="AR15" s="26">
        <f t="shared" si="13"/>
        <v>60809</v>
      </c>
      <c r="AS15" s="26">
        <f>AS14</f>
        <v>0</v>
      </c>
      <c r="AT15" s="26">
        <f>AT14</f>
        <v>0</v>
      </c>
      <c r="AU15" s="49">
        <f aca="true" t="shared" si="14" ref="AU15:AU47">AS15+AT15</f>
        <v>0</v>
      </c>
      <c r="AV15" s="26">
        <f t="shared" si="13"/>
        <v>58006</v>
      </c>
      <c r="AW15" s="26">
        <f>AW14</f>
        <v>31272</v>
      </c>
      <c r="AX15" s="26">
        <f>AX14</f>
        <v>89278</v>
      </c>
      <c r="AY15" s="26">
        <f>AY14</f>
        <v>133305</v>
      </c>
      <c r="AZ15" s="3">
        <f t="shared" si="0"/>
        <v>77143</v>
      </c>
      <c r="BA15" s="3">
        <f aca="true" t="shared" si="15" ref="BA15:BA49">AY15+AZ15</f>
        <v>210448</v>
      </c>
    </row>
    <row r="16" spans="1:53" ht="22.5" customHeight="1">
      <c r="A16" s="61" t="s">
        <v>46</v>
      </c>
      <c r="B16" s="62" t="s">
        <v>8</v>
      </c>
      <c r="C16" s="59"/>
      <c r="D16" s="58"/>
      <c r="E16" s="14"/>
      <c r="F16" s="14"/>
      <c r="G16" s="31">
        <f aca="true" t="shared" si="16" ref="G16:G49">C16+E16</f>
        <v>0</v>
      </c>
      <c r="H16" s="14">
        <f t="shared" si="1"/>
        <v>0</v>
      </c>
      <c r="I16" s="14"/>
      <c r="J16" s="14"/>
      <c r="K16" s="14">
        <f t="shared" si="2"/>
        <v>0</v>
      </c>
      <c r="L16" s="14"/>
      <c r="M16" s="14"/>
      <c r="N16" s="14">
        <f t="shared" si="3"/>
        <v>0</v>
      </c>
      <c r="O16" s="16"/>
      <c r="P16" s="16"/>
      <c r="Q16" s="13">
        <f t="shared" si="4"/>
        <v>0</v>
      </c>
      <c r="R16" s="15"/>
      <c r="S16" s="15"/>
      <c r="T16" s="15">
        <f t="shared" si="5"/>
        <v>0</v>
      </c>
      <c r="U16" s="15"/>
      <c r="V16" s="15"/>
      <c r="W16" s="15">
        <f t="shared" si="6"/>
        <v>0</v>
      </c>
      <c r="X16" s="15"/>
      <c r="Y16" s="15"/>
      <c r="Z16" s="15">
        <f t="shared" si="7"/>
        <v>0</v>
      </c>
      <c r="AA16" s="60">
        <v>760000</v>
      </c>
      <c r="AB16" s="16">
        <v>-760000</v>
      </c>
      <c r="AC16" s="16">
        <f t="shared" si="8"/>
        <v>0</v>
      </c>
      <c r="AD16" s="16"/>
      <c r="AE16" s="16"/>
      <c r="AF16" s="16">
        <f t="shared" si="9"/>
        <v>0</v>
      </c>
      <c r="AG16" s="7">
        <f t="shared" si="10"/>
        <v>760000</v>
      </c>
      <c r="AH16" s="7">
        <f t="shared" si="11"/>
        <v>-760000</v>
      </c>
      <c r="AI16" s="7">
        <f t="shared" si="12"/>
        <v>0</v>
      </c>
      <c r="AJ16" s="16">
        <f>AK16+AL16</f>
        <v>17037</v>
      </c>
      <c r="AK16" s="59">
        <v>5452</v>
      </c>
      <c r="AL16" s="59">
        <v>11585</v>
      </c>
      <c r="AM16" s="16">
        <f>AN16+AO16</f>
        <v>10723</v>
      </c>
      <c r="AN16" s="16">
        <v>3398</v>
      </c>
      <c r="AO16" s="16">
        <v>7325</v>
      </c>
      <c r="AP16" s="16">
        <f aca="true" t="shared" si="17" ref="AP16:AP44">AJ16+AM16</f>
        <v>27760</v>
      </c>
      <c r="AQ16" s="16">
        <f aca="true" t="shared" si="18" ref="AQ16:AQ44">AK16+AN16</f>
        <v>8850</v>
      </c>
      <c r="AR16" s="16">
        <f aca="true" t="shared" si="19" ref="AR16:AR44">AL16+AO16</f>
        <v>18910</v>
      </c>
      <c r="AS16" s="59"/>
      <c r="AT16" s="16"/>
      <c r="AU16" s="16">
        <f t="shared" si="14"/>
        <v>0</v>
      </c>
      <c r="AV16" s="7">
        <f>AJ16+AS16</f>
        <v>17037</v>
      </c>
      <c r="AW16" s="7">
        <f>AM16+AT16</f>
        <v>10723</v>
      </c>
      <c r="AX16" s="7">
        <f>AP16+AU16</f>
        <v>27760</v>
      </c>
      <c r="AY16" s="3">
        <f aca="true" t="shared" si="20" ref="AY16:AY44">AG16+AV16</f>
        <v>777037</v>
      </c>
      <c r="AZ16" s="3">
        <f t="shared" si="0"/>
        <v>-749277</v>
      </c>
      <c r="BA16" s="3">
        <f t="shared" si="15"/>
        <v>27760</v>
      </c>
    </row>
    <row r="17" spans="1:53" ht="22.5" customHeight="1">
      <c r="A17" s="61" t="s">
        <v>47</v>
      </c>
      <c r="B17" s="62" t="s">
        <v>9</v>
      </c>
      <c r="C17" s="59"/>
      <c r="D17" s="58"/>
      <c r="E17" s="14"/>
      <c r="F17" s="14"/>
      <c r="G17" s="31">
        <f t="shared" si="16"/>
        <v>0</v>
      </c>
      <c r="H17" s="14">
        <f t="shared" si="1"/>
        <v>0</v>
      </c>
      <c r="I17" s="14"/>
      <c r="J17" s="14"/>
      <c r="K17" s="14">
        <f t="shared" si="2"/>
        <v>0</v>
      </c>
      <c r="L17" s="14"/>
      <c r="M17" s="14"/>
      <c r="N17" s="14">
        <f t="shared" si="3"/>
        <v>0</v>
      </c>
      <c r="O17" s="16"/>
      <c r="P17" s="16"/>
      <c r="Q17" s="13">
        <f t="shared" si="4"/>
        <v>0</v>
      </c>
      <c r="R17" s="15"/>
      <c r="S17" s="15"/>
      <c r="T17" s="15">
        <f t="shared" si="5"/>
        <v>0</v>
      </c>
      <c r="U17" s="15"/>
      <c r="V17" s="15"/>
      <c r="W17" s="15">
        <f t="shared" si="6"/>
        <v>0</v>
      </c>
      <c r="X17" s="15"/>
      <c r="Y17" s="15"/>
      <c r="Z17" s="15">
        <f t="shared" si="7"/>
        <v>0</v>
      </c>
      <c r="AA17" s="60"/>
      <c r="AB17" s="16"/>
      <c r="AC17" s="16">
        <f t="shared" si="8"/>
        <v>0</v>
      </c>
      <c r="AD17" s="16"/>
      <c r="AE17" s="16"/>
      <c r="AF17" s="16">
        <f t="shared" si="9"/>
        <v>0</v>
      </c>
      <c r="AG17" s="7">
        <f t="shared" si="10"/>
        <v>0</v>
      </c>
      <c r="AH17" s="7">
        <f t="shared" si="11"/>
        <v>0</v>
      </c>
      <c r="AI17" s="7">
        <f t="shared" si="12"/>
        <v>0</v>
      </c>
      <c r="AJ17" s="16">
        <f aca="true" t="shared" si="21" ref="AJ17:AJ44">AK17+AL17</f>
        <v>13697</v>
      </c>
      <c r="AK17" s="59">
        <v>4383</v>
      </c>
      <c r="AL17" s="59">
        <v>9314</v>
      </c>
      <c r="AM17" s="16">
        <f aca="true" t="shared" si="22" ref="AM17:AM44">AN17+AO17</f>
        <v>7612</v>
      </c>
      <c r="AN17" s="16">
        <v>2410</v>
      </c>
      <c r="AO17" s="16">
        <v>5202</v>
      </c>
      <c r="AP17" s="16">
        <f t="shared" si="17"/>
        <v>21309</v>
      </c>
      <c r="AQ17" s="16">
        <f t="shared" si="18"/>
        <v>6793</v>
      </c>
      <c r="AR17" s="16">
        <f t="shared" si="19"/>
        <v>14516</v>
      </c>
      <c r="AS17" s="59"/>
      <c r="AT17" s="16"/>
      <c r="AU17" s="16">
        <f t="shared" si="14"/>
        <v>0</v>
      </c>
      <c r="AV17" s="7">
        <f aca="true" t="shared" si="23" ref="AV17:AV44">AJ17+AS17</f>
        <v>13697</v>
      </c>
      <c r="AW17" s="7">
        <f aca="true" t="shared" si="24" ref="AW17:AW44">AM17+AT17</f>
        <v>7612</v>
      </c>
      <c r="AX17" s="7">
        <f aca="true" t="shared" si="25" ref="AX17:AX44">AP17+AU17</f>
        <v>21309</v>
      </c>
      <c r="AY17" s="3">
        <f t="shared" si="20"/>
        <v>13697</v>
      </c>
      <c r="AZ17" s="3">
        <f t="shared" si="0"/>
        <v>7612</v>
      </c>
      <c r="BA17" s="3">
        <f t="shared" si="15"/>
        <v>21309</v>
      </c>
    </row>
    <row r="18" spans="1:53" ht="22.5" customHeight="1">
      <c r="A18" s="61" t="s">
        <v>48</v>
      </c>
      <c r="B18" s="62" t="s">
        <v>10</v>
      </c>
      <c r="C18" s="59">
        <v>865446</v>
      </c>
      <c r="D18" s="58">
        <v>1.57</v>
      </c>
      <c r="E18" s="14">
        <v>-22280</v>
      </c>
      <c r="F18" s="14">
        <v>0.02</v>
      </c>
      <c r="G18" s="31">
        <f t="shared" si="16"/>
        <v>843166</v>
      </c>
      <c r="H18" s="14">
        <f t="shared" si="1"/>
        <v>1.59</v>
      </c>
      <c r="I18" s="14"/>
      <c r="J18" s="14"/>
      <c r="K18" s="14">
        <f t="shared" si="2"/>
        <v>0</v>
      </c>
      <c r="L18" s="14"/>
      <c r="M18" s="14"/>
      <c r="N18" s="14">
        <f t="shared" si="3"/>
        <v>0</v>
      </c>
      <c r="O18" s="16"/>
      <c r="P18" s="16"/>
      <c r="Q18" s="13">
        <f t="shared" si="4"/>
        <v>0</v>
      </c>
      <c r="R18" s="15"/>
      <c r="S18" s="15"/>
      <c r="T18" s="15">
        <f t="shared" si="5"/>
        <v>0</v>
      </c>
      <c r="U18" s="15"/>
      <c r="V18" s="15"/>
      <c r="W18" s="15">
        <f t="shared" si="6"/>
        <v>0</v>
      </c>
      <c r="X18" s="15"/>
      <c r="Y18" s="15"/>
      <c r="Z18" s="15">
        <f t="shared" si="7"/>
        <v>0</v>
      </c>
      <c r="AA18" s="60"/>
      <c r="AB18" s="16"/>
      <c r="AC18" s="16">
        <f t="shared" si="8"/>
        <v>0</v>
      </c>
      <c r="AD18" s="16"/>
      <c r="AE18" s="16"/>
      <c r="AF18" s="16">
        <f t="shared" si="9"/>
        <v>0</v>
      </c>
      <c r="AG18" s="7">
        <f t="shared" si="10"/>
        <v>865446</v>
      </c>
      <c r="AH18" s="7">
        <f t="shared" si="11"/>
        <v>-22280</v>
      </c>
      <c r="AI18" s="7">
        <f t="shared" si="12"/>
        <v>843166</v>
      </c>
      <c r="AJ18" s="16">
        <f t="shared" si="21"/>
        <v>37102</v>
      </c>
      <c r="AK18" s="59">
        <v>11873</v>
      </c>
      <c r="AL18" s="59">
        <v>25229</v>
      </c>
      <c r="AM18" s="16">
        <f t="shared" si="22"/>
        <v>16295</v>
      </c>
      <c r="AN18" s="16">
        <v>5150</v>
      </c>
      <c r="AO18" s="16">
        <v>11145</v>
      </c>
      <c r="AP18" s="16">
        <f t="shared" si="17"/>
        <v>53397</v>
      </c>
      <c r="AQ18" s="16">
        <f t="shared" si="18"/>
        <v>17023</v>
      </c>
      <c r="AR18" s="16">
        <f t="shared" si="19"/>
        <v>36374</v>
      </c>
      <c r="AS18" s="59">
        <v>158150</v>
      </c>
      <c r="AT18" s="16">
        <v>60974</v>
      </c>
      <c r="AU18" s="16">
        <f>AS18+AT18</f>
        <v>219124</v>
      </c>
      <c r="AV18" s="7">
        <f>AJ18+AS18</f>
        <v>195252</v>
      </c>
      <c r="AW18" s="7">
        <f>AM18+AT18</f>
        <v>77269</v>
      </c>
      <c r="AX18" s="7">
        <f t="shared" si="25"/>
        <v>272521</v>
      </c>
      <c r="AY18" s="3">
        <f t="shared" si="20"/>
        <v>1060698</v>
      </c>
      <c r="AZ18" s="3">
        <f t="shared" si="0"/>
        <v>54989</v>
      </c>
      <c r="BA18" s="3">
        <f t="shared" si="15"/>
        <v>1115687</v>
      </c>
    </row>
    <row r="19" spans="1:53" ht="22.5" customHeight="1">
      <c r="A19" s="61" t="s">
        <v>49</v>
      </c>
      <c r="B19" s="62" t="s">
        <v>11</v>
      </c>
      <c r="C19" s="59">
        <v>95937</v>
      </c>
      <c r="D19" s="58">
        <v>0.17</v>
      </c>
      <c r="E19" s="14">
        <v>3291</v>
      </c>
      <c r="F19" s="14">
        <v>0.02</v>
      </c>
      <c r="G19" s="31">
        <f t="shared" si="16"/>
        <v>99228</v>
      </c>
      <c r="H19" s="14">
        <f t="shared" si="1"/>
        <v>0.19</v>
      </c>
      <c r="I19" s="14"/>
      <c r="J19" s="14"/>
      <c r="K19" s="14">
        <f t="shared" si="2"/>
        <v>0</v>
      </c>
      <c r="L19" s="14"/>
      <c r="M19" s="14"/>
      <c r="N19" s="14">
        <f t="shared" si="3"/>
        <v>0</v>
      </c>
      <c r="O19" s="16"/>
      <c r="P19" s="16"/>
      <c r="Q19" s="13">
        <f t="shared" si="4"/>
        <v>0</v>
      </c>
      <c r="R19" s="15"/>
      <c r="S19" s="15"/>
      <c r="T19" s="15">
        <f t="shared" si="5"/>
        <v>0</v>
      </c>
      <c r="U19" s="15"/>
      <c r="V19" s="15"/>
      <c r="W19" s="15">
        <f t="shared" si="6"/>
        <v>0</v>
      </c>
      <c r="X19" s="15"/>
      <c r="Y19" s="15"/>
      <c r="Z19" s="15">
        <f t="shared" si="7"/>
        <v>0</v>
      </c>
      <c r="AA19" s="60"/>
      <c r="AB19" s="16"/>
      <c r="AC19" s="16">
        <f t="shared" si="8"/>
        <v>0</v>
      </c>
      <c r="AD19" s="16"/>
      <c r="AE19" s="16"/>
      <c r="AF19" s="16">
        <f t="shared" si="9"/>
        <v>0</v>
      </c>
      <c r="AG19" s="7">
        <f t="shared" si="10"/>
        <v>95937</v>
      </c>
      <c r="AH19" s="7">
        <f t="shared" si="11"/>
        <v>3291</v>
      </c>
      <c r="AI19" s="7">
        <f t="shared" si="12"/>
        <v>99228</v>
      </c>
      <c r="AJ19" s="16">
        <f t="shared" si="21"/>
        <v>12076</v>
      </c>
      <c r="AK19" s="59">
        <v>3864</v>
      </c>
      <c r="AL19" s="59">
        <v>8212</v>
      </c>
      <c r="AM19" s="16">
        <f t="shared" si="22"/>
        <v>7999</v>
      </c>
      <c r="AN19" s="16">
        <v>2536</v>
      </c>
      <c r="AO19" s="16">
        <v>5463</v>
      </c>
      <c r="AP19" s="16">
        <f t="shared" si="17"/>
        <v>20075</v>
      </c>
      <c r="AQ19" s="16">
        <f t="shared" si="18"/>
        <v>6400</v>
      </c>
      <c r="AR19" s="16">
        <f t="shared" si="19"/>
        <v>13675</v>
      </c>
      <c r="AS19" s="59"/>
      <c r="AT19" s="16"/>
      <c r="AU19" s="16">
        <f t="shared" si="14"/>
        <v>0</v>
      </c>
      <c r="AV19" s="7">
        <f t="shared" si="23"/>
        <v>12076</v>
      </c>
      <c r="AW19" s="7">
        <f t="shared" si="24"/>
        <v>7999</v>
      </c>
      <c r="AX19" s="7">
        <f t="shared" si="25"/>
        <v>20075</v>
      </c>
      <c r="AY19" s="3">
        <f t="shared" si="20"/>
        <v>108013</v>
      </c>
      <c r="AZ19" s="3">
        <f t="shared" si="0"/>
        <v>11290</v>
      </c>
      <c r="BA19" s="3">
        <f t="shared" si="15"/>
        <v>119303</v>
      </c>
    </row>
    <row r="20" spans="1:53" ht="22.5" customHeight="1">
      <c r="A20" s="61" t="s">
        <v>50</v>
      </c>
      <c r="B20" s="62" t="s">
        <v>12</v>
      </c>
      <c r="C20" s="59">
        <v>113309</v>
      </c>
      <c r="D20" s="58">
        <v>0.21</v>
      </c>
      <c r="E20" s="14">
        <v>5392</v>
      </c>
      <c r="F20" s="14">
        <v>0.01</v>
      </c>
      <c r="G20" s="31">
        <f t="shared" si="16"/>
        <v>118701</v>
      </c>
      <c r="H20" s="14">
        <f t="shared" si="1"/>
        <v>0.22</v>
      </c>
      <c r="I20" s="14"/>
      <c r="J20" s="14"/>
      <c r="K20" s="14">
        <f t="shared" si="2"/>
        <v>0</v>
      </c>
      <c r="L20" s="14"/>
      <c r="M20" s="14"/>
      <c r="N20" s="14">
        <f t="shared" si="3"/>
        <v>0</v>
      </c>
      <c r="O20" s="16"/>
      <c r="P20" s="16"/>
      <c r="Q20" s="13">
        <f t="shared" si="4"/>
        <v>0</v>
      </c>
      <c r="R20" s="15"/>
      <c r="S20" s="15"/>
      <c r="T20" s="15">
        <f t="shared" si="5"/>
        <v>0</v>
      </c>
      <c r="U20" s="15"/>
      <c r="V20" s="15"/>
      <c r="W20" s="15">
        <f t="shared" si="6"/>
        <v>0</v>
      </c>
      <c r="X20" s="15"/>
      <c r="Y20" s="15"/>
      <c r="Z20" s="15">
        <f t="shared" si="7"/>
        <v>0</v>
      </c>
      <c r="AA20" s="60"/>
      <c r="AB20" s="16"/>
      <c r="AC20" s="16">
        <f t="shared" si="8"/>
        <v>0</v>
      </c>
      <c r="AD20" s="16"/>
      <c r="AE20" s="16"/>
      <c r="AF20" s="16">
        <f t="shared" si="9"/>
        <v>0</v>
      </c>
      <c r="AG20" s="7">
        <f t="shared" si="10"/>
        <v>113309</v>
      </c>
      <c r="AH20" s="7">
        <f t="shared" si="11"/>
        <v>5392</v>
      </c>
      <c r="AI20" s="7">
        <f t="shared" si="12"/>
        <v>118701</v>
      </c>
      <c r="AJ20" s="16">
        <f t="shared" si="21"/>
        <v>16405</v>
      </c>
      <c r="AK20" s="59">
        <v>5250</v>
      </c>
      <c r="AL20" s="59">
        <v>11155</v>
      </c>
      <c r="AM20" s="16">
        <f t="shared" si="22"/>
        <v>11637</v>
      </c>
      <c r="AN20" s="16">
        <v>3690</v>
      </c>
      <c r="AO20" s="16">
        <v>7947</v>
      </c>
      <c r="AP20" s="16">
        <f t="shared" si="17"/>
        <v>28042</v>
      </c>
      <c r="AQ20" s="16">
        <f t="shared" si="18"/>
        <v>8940</v>
      </c>
      <c r="AR20" s="16">
        <f t="shared" si="19"/>
        <v>19102</v>
      </c>
      <c r="AS20" s="59"/>
      <c r="AT20" s="16"/>
      <c r="AU20" s="16">
        <f t="shared" si="14"/>
        <v>0</v>
      </c>
      <c r="AV20" s="7">
        <f t="shared" si="23"/>
        <v>16405</v>
      </c>
      <c r="AW20" s="7">
        <f t="shared" si="24"/>
        <v>11637</v>
      </c>
      <c r="AX20" s="7">
        <f t="shared" si="25"/>
        <v>28042</v>
      </c>
      <c r="AY20" s="3">
        <f t="shared" si="20"/>
        <v>129714</v>
      </c>
      <c r="AZ20" s="3">
        <f t="shared" si="0"/>
        <v>17029</v>
      </c>
      <c r="BA20" s="3">
        <f t="shared" si="15"/>
        <v>146743</v>
      </c>
    </row>
    <row r="21" spans="1:53" ht="22.5" customHeight="1">
      <c r="A21" s="61" t="s">
        <v>51</v>
      </c>
      <c r="B21" s="62" t="s">
        <v>13</v>
      </c>
      <c r="C21" s="59"/>
      <c r="D21" s="58"/>
      <c r="E21" s="14"/>
      <c r="F21" s="14"/>
      <c r="G21" s="31">
        <f t="shared" si="16"/>
        <v>0</v>
      </c>
      <c r="H21" s="14">
        <f t="shared" si="1"/>
        <v>0</v>
      </c>
      <c r="I21" s="14"/>
      <c r="J21" s="14"/>
      <c r="K21" s="14">
        <f t="shared" si="2"/>
        <v>0</v>
      </c>
      <c r="L21" s="14"/>
      <c r="M21" s="14"/>
      <c r="N21" s="14">
        <f t="shared" si="3"/>
        <v>0</v>
      </c>
      <c r="O21" s="16"/>
      <c r="P21" s="16"/>
      <c r="Q21" s="13">
        <f t="shared" si="4"/>
        <v>0</v>
      </c>
      <c r="R21" s="15"/>
      <c r="S21" s="15"/>
      <c r="T21" s="15">
        <f t="shared" si="5"/>
        <v>0</v>
      </c>
      <c r="U21" s="15"/>
      <c r="V21" s="15"/>
      <c r="W21" s="15">
        <f t="shared" si="6"/>
        <v>0</v>
      </c>
      <c r="X21" s="15"/>
      <c r="Y21" s="15"/>
      <c r="Z21" s="15">
        <f t="shared" si="7"/>
        <v>0</v>
      </c>
      <c r="AA21" s="60"/>
      <c r="AB21" s="16"/>
      <c r="AC21" s="16">
        <f t="shared" si="8"/>
        <v>0</v>
      </c>
      <c r="AD21" s="16"/>
      <c r="AE21" s="16"/>
      <c r="AF21" s="16">
        <f t="shared" si="9"/>
        <v>0</v>
      </c>
      <c r="AG21" s="7">
        <f t="shared" si="10"/>
        <v>0</v>
      </c>
      <c r="AH21" s="7">
        <f t="shared" si="11"/>
        <v>0</v>
      </c>
      <c r="AI21" s="7">
        <f t="shared" si="12"/>
        <v>0</v>
      </c>
      <c r="AJ21" s="16">
        <f t="shared" si="21"/>
        <v>12084</v>
      </c>
      <c r="AK21" s="59">
        <v>3867</v>
      </c>
      <c r="AL21" s="59">
        <v>8217</v>
      </c>
      <c r="AM21" s="16">
        <f t="shared" si="22"/>
        <v>7448</v>
      </c>
      <c r="AN21" s="16">
        <v>2360</v>
      </c>
      <c r="AO21" s="16">
        <v>5088</v>
      </c>
      <c r="AP21" s="16">
        <f t="shared" si="17"/>
        <v>19532</v>
      </c>
      <c r="AQ21" s="16">
        <f t="shared" si="18"/>
        <v>6227</v>
      </c>
      <c r="AR21" s="16">
        <f t="shared" si="19"/>
        <v>13305</v>
      </c>
      <c r="AS21" s="59"/>
      <c r="AT21" s="16"/>
      <c r="AU21" s="16">
        <f t="shared" si="14"/>
        <v>0</v>
      </c>
      <c r="AV21" s="7">
        <f t="shared" si="23"/>
        <v>12084</v>
      </c>
      <c r="AW21" s="7">
        <f t="shared" si="24"/>
        <v>7448</v>
      </c>
      <c r="AX21" s="7">
        <f t="shared" si="25"/>
        <v>19532</v>
      </c>
      <c r="AY21" s="3">
        <f t="shared" si="20"/>
        <v>12084</v>
      </c>
      <c r="AZ21" s="3">
        <f t="shared" si="0"/>
        <v>7448</v>
      </c>
      <c r="BA21" s="3">
        <f t="shared" si="15"/>
        <v>19532</v>
      </c>
    </row>
    <row r="22" spans="1:53" ht="22.5" customHeight="1">
      <c r="A22" s="61" t="s">
        <v>52</v>
      </c>
      <c r="B22" s="62" t="s">
        <v>14</v>
      </c>
      <c r="C22" s="59">
        <v>117845</v>
      </c>
      <c r="D22" s="58">
        <v>0.21</v>
      </c>
      <c r="E22" s="14">
        <v>1482</v>
      </c>
      <c r="F22" s="14">
        <v>0.02</v>
      </c>
      <c r="G22" s="31">
        <f t="shared" si="16"/>
        <v>119327</v>
      </c>
      <c r="H22" s="14">
        <f t="shared" si="1"/>
        <v>0.22999999999999998</v>
      </c>
      <c r="I22" s="14"/>
      <c r="J22" s="14"/>
      <c r="K22" s="14">
        <f t="shared" si="2"/>
        <v>0</v>
      </c>
      <c r="L22" s="14"/>
      <c r="M22" s="14"/>
      <c r="N22" s="14">
        <f t="shared" si="3"/>
        <v>0</v>
      </c>
      <c r="O22" s="16"/>
      <c r="P22" s="16"/>
      <c r="Q22" s="13">
        <f t="shared" si="4"/>
        <v>0</v>
      </c>
      <c r="R22" s="15"/>
      <c r="S22" s="15"/>
      <c r="T22" s="15">
        <f t="shared" si="5"/>
        <v>0</v>
      </c>
      <c r="U22" s="15"/>
      <c r="V22" s="15"/>
      <c r="W22" s="15">
        <f t="shared" si="6"/>
        <v>0</v>
      </c>
      <c r="X22" s="15"/>
      <c r="Y22" s="15"/>
      <c r="Z22" s="15">
        <f t="shared" si="7"/>
        <v>0</v>
      </c>
      <c r="AA22" s="60"/>
      <c r="AB22" s="16"/>
      <c r="AC22" s="16">
        <f t="shared" si="8"/>
        <v>0</v>
      </c>
      <c r="AD22" s="16"/>
      <c r="AE22" s="16"/>
      <c r="AF22" s="16">
        <f t="shared" si="9"/>
        <v>0</v>
      </c>
      <c r="AG22" s="7">
        <f t="shared" si="10"/>
        <v>117845</v>
      </c>
      <c r="AH22" s="7">
        <f t="shared" si="11"/>
        <v>1482</v>
      </c>
      <c r="AI22" s="7">
        <f t="shared" si="12"/>
        <v>119327</v>
      </c>
      <c r="AJ22" s="16">
        <f t="shared" si="21"/>
        <v>12370</v>
      </c>
      <c r="AK22" s="59">
        <v>3958</v>
      </c>
      <c r="AL22" s="59">
        <v>8412</v>
      </c>
      <c r="AM22" s="16">
        <f t="shared" si="22"/>
        <v>7933</v>
      </c>
      <c r="AN22" s="16">
        <v>2515</v>
      </c>
      <c r="AO22" s="16">
        <v>5418</v>
      </c>
      <c r="AP22" s="16">
        <f t="shared" si="17"/>
        <v>20303</v>
      </c>
      <c r="AQ22" s="16">
        <f t="shared" si="18"/>
        <v>6473</v>
      </c>
      <c r="AR22" s="16">
        <f t="shared" si="19"/>
        <v>13830</v>
      </c>
      <c r="AS22" s="59"/>
      <c r="AT22" s="16"/>
      <c r="AU22" s="16">
        <f t="shared" si="14"/>
        <v>0</v>
      </c>
      <c r="AV22" s="7">
        <f t="shared" si="23"/>
        <v>12370</v>
      </c>
      <c r="AW22" s="7">
        <f t="shared" si="24"/>
        <v>7933</v>
      </c>
      <c r="AX22" s="7">
        <f t="shared" si="25"/>
        <v>20303</v>
      </c>
      <c r="AY22" s="3">
        <f t="shared" si="20"/>
        <v>130215</v>
      </c>
      <c r="AZ22" s="3">
        <f t="shared" si="0"/>
        <v>9415</v>
      </c>
      <c r="BA22" s="3">
        <f t="shared" si="15"/>
        <v>139630</v>
      </c>
    </row>
    <row r="23" spans="1:53" ht="22.5" customHeight="1">
      <c r="A23" s="61" t="s">
        <v>53</v>
      </c>
      <c r="B23" s="62" t="s">
        <v>15</v>
      </c>
      <c r="C23" s="59"/>
      <c r="D23" s="58"/>
      <c r="E23" s="14"/>
      <c r="F23" s="14"/>
      <c r="G23" s="31">
        <f t="shared" si="16"/>
        <v>0</v>
      </c>
      <c r="H23" s="14">
        <f t="shared" si="1"/>
        <v>0</v>
      </c>
      <c r="I23" s="14"/>
      <c r="J23" s="14"/>
      <c r="K23" s="14">
        <f t="shared" si="2"/>
        <v>0</v>
      </c>
      <c r="L23" s="14">
        <v>20000</v>
      </c>
      <c r="M23" s="14"/>
      <c r="N23" s="14">
        <f t="shared" si="3"/>
        <v>20000</v>
      </c>
      <c r="O23" s="16"/>
      <c r="P23" s="16"/>
      <c r="Q23" s="13">
        <f t="shared" si="4"/>
        <v>0</v>
      </c>
      <c r="R23" s="15"/>
      <c r="S23" s="15"/>
      <c r="T23" s="15">
        <f t="shared" si="5"/>
        <v>0</v>
      </c>
      <c r="U23" s="15"/>
      <c r="V23" s="15"/>
      <c r="W23" s="15">
        <f t="shared" si="6"/>
        <v>0</v>
      </c>
      <c r="X23" s="15"/>
      <c r="Y23" s="15"/>
      <c r="Z23" s="15">
        <f t="shared" si="7"/>
        <v>0</v>
      </c>
      <c r="AA23" s="60"/>
      <c r="AB23" s="16"/>
      <c r="AC23" s="16">
        <f t="shared" si="8"/>
        <v>0</v>
      </c>
      <c r="AD23" s="16"/>
      <c r="AE23" s="16"/>
      <c r="AF23" s="16">
        <f t="shared" si="9"/>
        <v>0</v>
      </c>
      <c r="AG23" s="7">
        <f t="shared" si="10"/>
        <v>20000</v>
      </c>
      <c r="AH23" s="7">
        <f t="shared" si="11"/>
        <v>0</v>
      </c>
      <c r="AI23" s="7">
        <f t="shared" si="12"/>
        <v>20000</v>
      </c>
      <c r="AJ23" s="16">
        <f t="shared" si="21"/>
        <v>9246</v>
      </c>
      <c r="AK23" s="59">
        <v>2959</v>
      </c>
      <c r="AL23" s="59">
        <v>6287</v>
      </c>
      <c r="AM23" s="16">
        <f t="shared" si="22"/>
        <v>4864</v>
      </c>
      <c r="AN23" s="16">
        <v>1539</v>
      </c>
      <c r="AO23" s="16">
        <v>3325</v>
      </c>
      <c r="AP23" s="16">
        <f t="shared" si="17"/>
        <v>14110</v>
      </c>
      <c r="AQ23" s="16">
        <f t="shared" si="18"/>
        <v>4498</v>
      </c>
      <c r="AR23" s="16">
        <f t="shared" si="19"/>
        <v>9612</v>
      </c>
      <c r="AS23" s="59"/>
      <c r="AT23" s="16"/>
      <c r="AU23" s="16">
        <f t="shared" si="14"/>
        <v>0</v>
      </c>
      <c r="AV23" s="7">
        <f t="shared" si="23"/>
        <v>9246</v>
      </c>
      <c r="AW23" s="7">
        <f t="shared" si="24"/>
        <v>4864</v>
      </c>
      <c r="AX23" s="7">
        <f t="shared" si="25"/>
        <v>14110</v>
      </c>
      <c r="AY23" s="3">
        <f t="shared" si="20"/>
        <v>29246</v>
      </c>
      <c r="AZ23" s="3">
        <f t="shared" si="0"/>
        <v>4864</v>
      </c>
      <c r="BA23" s="3">
        <f t="shared" si="15"/>
        <v>34110</v>
      </c>
    </row>
    <row r="24" spans="1:53" ht="22.5" customHeight="1">
      <c r="A24" s="61" t="s">
        <v>54</v>
      </c>
      <c r="B24" s="62" t="s">
        <v>16</v>
      </c>
      <c r="C24" s="59">
        <v>24787</v>
      </c>
      <c r="D24" s="58">
        <v>0.05</v>
      </c>
      <c r="E24" s="14">
        <v>4091</v>
      </c>
      <c r="F24" s="14"/>
      <c r="G24" s="31">
        <f t="shared" si="16"/>
        <v>28878</v>
      </c>
      <c r="H24" s="14">
        <f t="shared" si="1"/>
        <v>0.05</v>
      </c>
      <c r="I24" s="14"/>
      <c r="J24" s="14"/>
      <c r="K24" s="14">
        <f t="shared" si="2"/>
        <v>0</v>
      </c>
      <c r="L24" s="14"/>
      <c r="M24" s="14"/>
      <c r="N24" s="14">
        <f t="shared" si="3"/>
        <v>0</v>
      </c>
      <c r="O24" s="16"/>
      <c r="P24" s="16"/>
      <c r="Q24" s="13">
        <f t="shared" si="4"/>
        <v>0</v>
      </c>
      <c r="R24" s="15"/>
      <c r="S24" s="15"/>
      <c r="T24" s="15">
        <f t="shared" si="5"/>
        <v>0</v>
      </c>
      <c r="U24" s="15"/>
      <c r="V24" s="15"/>
      <c r="W24" s="15">
        <f t="shared" si="6"/>
        <v>0</v>
      </c>
      <c r="X24" s="15"/>
      <c r="Y24" s="15"/>
      <c r="Z24" s="15">
        <f t="shared" si="7"/>
        <v>0</v>
      </c>
      <c r="AA24" s="60"/>
      <c r="AB24" s="16"/>
      <c r="AC24" s="16">
        <f t="shared" si="8"/>
        <v>0</v>
      </c>
      <c r="AD24" s="16"/>
      <c r="AE24" s="16"/>
      <c r="AF24" s="16">
        <f t="shared" si="9"/>
        <v>0</v>
      </c>
      <c r="AG24" s="7">
        <f t="shared" si="10"/>
        <v>24787</v>
      </c>
      <c r="AH24" s="7">
        <f t="shared" si="11"/>
        <v>4091</v>
      </c>
      <c r="AI24" s="7">
        <f t="shared" si="12"/>
        <v>28878</v>
      </c>
      <c r="AJ24" s="16">
        <f t="shared" si="21"/>
        <v>5496</v>
      </c>
      <c r="AK24" s="59">
        <v>1759</v>
      </c>
      <c r="AL24" s="59">
        <v>3737</v>
      </c>
      <c r="AM24" s="16">
        <f t="shared" si="22"/>
        <v>4132</v>
      </c>
      <c r="AN24" s="16">
        <v>1310</v>
      </c>
      <c r="AO24" s="16">
        <v>2822</v>
      </c>
      <c r="AP24" s="16">
        <f t="shared" si="17"/>
        <v>9628</v>
      </c>
      <c r="AQ24" s="16">
        <f t="shared" si="18"/>
        <v>3069</v>
      </c>
      <c r="AR24" s="16">
        <f t="shared" si="19"/>
        <v>6559</v>
      </c>
      <c r="AS24" s="59"/>
      <c r="AT24" s="16"/>
      <c r="AU24" s="16">
        <f t="shared" si="14"/>
        <v>0</v>
      </c>
      <c r="AV24" s="7">
        <f t="shared" si="23"/>
        <v>5496</v>
      </c>
      <c r="AW24" s="7">
        <f t="shared" si="24"/>
        <v>4132</v>
      </c>
      <c r="AX24" s="7">
        <f t="shared" si="25"/>
        <v>9628</v>
      </c>
      <c r="AY24" s="3">
        <f t="shared" si="20"/>
        <v>30283</v>
      </c>
      <c r="AZ24" s="3">
        <f t="shared" si="0"/>
        <v>8223</v>
      </c>
      <c r="BA24" s="3">
        <f t="shared" si="15"/>
        <v>38506</v>
      </c>
    </row>
    <row r="25" spans="1:53" ht="22.5" customHeight="1">
      <c r="A25" s="61" t="s">
        <v>55</v>
      </c>
      <c r="B25" s="62" t="s">
        <v>17</v>
      </c>
      <c r="C25" s="59">
        <v>86393</v>
      </c>
      <c r="D25" s="58">
        <v>0.16</v>
      </c>
      <c r="E25" s="14">
        <v>-862</v>
      </c>
      <c r="F25" s="14"/>
      <c r="G25" s="31">
        <f t="shared" si="16"/>
        <v>85531</v>
      </c>
      <c r="H25" s="14">
        <f t="shared" si="1"/>
        <v>0.16</v>
      </c>
      <c r="I25" s="14"/>
      <c r="J25" s="14"/>
      <c r="K25" s="14">
        <f t="shared" si="2"/>
        <v>0</v>
      </c>
      <c r="L25" s="14"/>
      <c r="M25" s="14"/>
      <c r="N25" s="14">
        <f t="shared" si="3"/>
        <v>0</v>
      </c>
      <c r="O25" s="16"/>
      <c r="P25" s="16"/>
      <c r="Q25" s="13">
        <f t="shared" si="4"/>
        <v>0</v>
      </c>
      <c r="R25" s="17"/>
      <c r="S25" s="17"/>
      <c r="T25" s="15">
        <f t="shared" si="5"/>
        <v>0</v>
      </c>
      <c r="U25" s="17"/>
      <c r="V25" s="17"/>
      <c r="W25" s="15">
        <f t="shared" si="6"/>
        <v>0</v>
      </c>
      <c r="X25" s="15"/>
      <c r="Y25" s="15"/>
      <c r="Z25" s="15">
        <f t="shared" si="7"/>
        <v>0</v>
      </c>
      <c r="AA25" s="60"/>
      <c r="AB25" s="16"/>
      <c r="AC25" s="16">
        <f t="shared" si="8"/>
        <v>0</v>
      </c>
      <c r="AD25" s="16"/>
      <c r="AE25" s="16"/>
      <c r="AF25" s="16">
        <f t="shared" si="9"/>
        <v>0</v>
      </c>
      <c r="AG25" s="7">
        <f t="shared" si="10"/>
        <v>86393</v>
      </c>
      <c r="AH25" s="7">
        <f t="shared" si="11"/>
        <v>-862</v>
      </c>
      <c r="AI25" s="7">
        <f t="shared" si="12"/>
        <v>85531</v>
      </c>
      <c r="AJ25" s="16">
        <f t="shared" si="21"/>
        <v>6012</v>
      </c>
      <c r="AK25" s="59">
        <v>1924</v>
      </c>
      <c r="AL25" s="59">
        <v>4088</v>
      </c>
      <c r="AM25" s="16">
        <f t="shared" si="22"/>
        <v>3498</v>
      </c>
      <c r="AN25" s="16">
        <v>1108</v>
      </c>
      <c r="AO25" s="16">
        <v>2390</v>
      </c>
      <c r="AP25" s="16">
        <f t="shared" si="17"/>
        <v>9510</v>
      </c>
      <c r="AQ25" s="16">
        <f t="shared" si="18"/>
        <v>3032</v>
      </c>
      <c r="AR25" s="16">
        <f t="shared" si="19"/>
        <v>6478</v>
      </c>
      <c r="AS25" s="59"/>
      <c r="AT25" s="16"/>
      <c r="AU25" s="16">
        <f t="shared" si="14"/>
        <v>0</v>
      </c>
      <c r="AV25" s="7">
        <f t="shared" si="23"/>
        <v>6012</v>
      </c>
      <c r="AW25" s="7">
        <f t="shared" si="24"/>
        <v>3498</v>
      </c>
      <c r="AX25" s="7">
        <f t="shared" si="25"/>
        <v>9510</v>
      </c>
      <c r="AY25" s="3">
        <f t="shared" si="20"/>
        <v>92405</v>
      </c>
      <c r="AZ25" s="3">
        <f t="shared" si="0"/>
        <v>2636</v>
      </c>
      <c r="BA25" s="3">
        <f t="shared" si="15"/>
        <v>95041</v>
      </c>
    </row>
    <row r="26" spans="1:53" ht="22.5" customHeight="1">
      <c r="A26" s="61" t="s">
        <v>56</v>
      </c>
      <c r="B26" s="62" t="s">
        <v>18</v>
      </c>
      <c r="C26" s="59"/>
      <c r="D26" s="58"/>
      <c r="E26" s="14"/>
      <c r="F26" s="14"/>
      <c r="G26" s="31">
        <f t="shared" si="16"/>
        <v>0</v>
      </c>
      <c r="H26" s="14">
        <f t="shared" si="1"/>
        <v>0</v>
      </c>
      <c r="I26" s="14"/>
      <c r="J26" s="14"/>
      <c r="K26" s="14">
        <f t="shared" si="2"/>
        <v>0</v>
      </c>
      <c r="L26" s="14"/>
      <c r="M26" s="14"/>
      <c r="N26" s="14">
        <f t="shared" si="3"/>
        <v>0</v>
      </c>
      <c r="O26" s="16"/>
      <c r="P26" s="16"/>
      <c r="Q26" s="13">
        <f t="shared" si="4"/>
        <v>0</v>
      </c>
      <c r="R26" s="15"/>
      <c r="S26" s="15"/>
      <c r="T26" s="15">
        <f t="shared" si="5"/>
        <v>0</v>
      </c>
      <c r="U26" s="15"/>
      <c r="V26" s="15"/>
      <c r="W26" s="15">
        <f t="shared" si="6"/>
        <v>0</v>
      </c>
      <c r="X26" s="15"/>
      <c r="Y26" s="15"/>
      <c r="Z26" s="15">
        <f t="shared" si="7"/>
        <v>0</v>
      </c>
      <c r="AA26" s="60"/>
      <c r="AB26" s="16"/>
      <c r="AC26" s="16">
        <f t="shared" si="8"/>
        <v>0</v>
      </c>
      <c r="AD26" s="16"/>
      <c r="AE26" s="16"/>
      <c r="AF26" s="16">
        <f t="shared" si="9"/>
        <v>0</v>
      </c>
      <c r="AG26" s="7">
        <f t="shared" si="10"/>
        <v>0</v>
      </c>
      <c r="AH26" s="7">
        <f t="shared" si="11"/>
        <v>0</v>
      </c>
      <c r="AI26" s="7">
        <f t="shared" si="12"/>
        <v>0</v>
      </c>
      <c r="AJ26" s="16">
        <f t="shared" si="21"/>
        <v>26276</v>
      </c>
      <c r="AK26" s="59">
        <v>8408</v>
      </c>
      <c r="AL26" s="59">
        <v>17868</v>
      </c>
      <c r="AM26" s="16">
        <f t="shared" si="22"/>
        <v>14475</v>
      </c>
      <c r="AN26" s="16">
        <v>4583</v>
      </c>
      <c r="AO26" s="16">
        <v>9892</v>
      </c>
      <c r="AP26" s="16">
        <f t="shared" si="17"/>
        <v>40751</v>
      </c>
      <c r="AQ26" s="16">
        <f t="shared" si="18"/>
        <v>12991</v>
      </c>
      <c r="AR26" s="16">
        <f t="shared" si="19"/>
        <v>27760</v>
      </c>
      <c r="AS26" s="59"/>
      <c r="AT26" s="16"/>
      <c r="AU26" s="16">
        <f t="shared" si="14"/>
        <v>0</v>
      </c>
      <c r="AV26" s="7">
        <f t="shared" si="23"/>
        <v>26276</v>
      </c>
      <c r="AW26" s="7">
        <f t="shared" si="24"/>
        <v>14475</v>
      </c>
      <c r="AX26" s="7">
        <f t="shared" si="25"/>
        <v>40751</v>
      </c>
      <c r="AY26" s="3">
        <f t="shared" si="20"/>
        <v>26276</v>
      </c>
      <c r="AZ26" s="3">
        <f t="shared" si="0"/>
        <v>14475</v>
      </c>
      <c r="BA26" s="3">
        <f t="shared" si="15"/>
        <v>40751</v>
      </c>
    </row>
    <row r="27" spans="1:53" ht="22.5" customHeight="1">
      <c r="A27" s="61" t="s">
        <v>57</v>
      </c>
      <c r="B27" s="62" t="s">
        <v>19</v>
      </c>
      <c r="C27" s="59">
        <v>59742</v>
      </c>
      <c r="D27" s="58">
        <v>0.11</v>
      </c>
      <c r="E27" s="14">
        <v>4643</v>
      </c>
      <c r="F27" s="14">
        <v>0.01</v>
      </c>
      <c r="G27" s="31">
        <f t="shared" si="16"/>
        <v>64385</v>
      </c>
      <c r="H27" s="14">
        <f t="shared" si="1"/>
        <v>0.12</v>
      </c>
      <c r="I27" s="14"/>
      <c r="J27" s="14"/>
      <c r="K27" s="14">
        <f t="shared" si="2"/>
        <v>0</v>
      </c>
      <c r="L27" s="14"/>
      <c r="M27" s="14"/>
      <c r="N27" s="14">
        <f t="shared" si="3"/>
        <v>0</v>
      </c>
      <c r="O27" s="16"/>
      <c r="P27" s="16"/>
      <c r="Q27" s="13">
        <f t="shared" si="4"/>
        <v>0</v>
      </c>
      <c r="R27" s="15"/>
      <c r="S27" s="15"/>
      <c r="T27" s="15">
        <f t="shared" si="5"/>
        <v>0</v>
      </c>
      <c r="U27" s="15"/>
      <c r="V27" s="15"/>
      <c r="W27" s="15">
        <f t="shared" si="6"/>
        <v>0</v>
      </c>
      <c r="X27" s="15"/>
      <c r="Y27" s="15"/>
      <c r="Z27" s="15">
        <f t="shared" si="7"/>
        <v>0</v>
      </c>
      <c r="AA27" s="60"/>
      <c r="AB27" s="16"/>
      <c r="AC27" s="16">
        <f t="shared" si="8"/>
        <v>0</v>
      </c>
      <c r="AD27" s="16"/>
      <c r="AE27" s="16"/>
      <c r="AF27" s="16">
        <f t="shared" si="9"/>
        <v>0</v>
      </c>
      <c r="AG27" s="7">
        <f t="shared" si="10"/>
        <v>59742</v>
      </c>
      <c r="AH27" s="7">
        <f t="shared" si="11"/>
        <v>4643</v>
      </c>
      <c r="AI27" s="7">
        <f t="shared" si="12"/>
        <v>64385</v>
      </c>
      <c r="AJ27" s="16">
        <f t="shared" si="21"/>
        <v>9583</v>
      </c>
      <c r="AK27" s="59">
        <v>3067</v>
      </c>
      <c r="AL27" s="59">
        <v>6516</v>
      </c>
      <c r="AM27" s="16">
        <f t="shared" si="22"/>
        <v>6888</v>
      </c>
      <c r="AN27" s="16">
        <v>2184</v>
      </c>
      <c r="AO27" s="16">
        <v>4704</v>
      </c>
      <c r="AP27" s="16">
        <f t="shared" si="17"/>
        <v>16471</v>
      </c>
      <c r="AQ27" s="16">
        <f t="shared" si="18"/>
        <v>5251</v>
      </c>
      <c r="AR27" s="16">
        <f t="shared" si="19"/>
        <v>11220</v>
      </c>
      <c r="AS27" s="59"/>
      <c r="AT27" s="36"/>
      <c r="AU27" s="36">
        <f t="shared" si="14"/>
        <v>0</v>
      </c>
      <c r="AV27" s="63">
        <f t="shared" si="23"/>
        <v>9583</v>
      </c>
      <c r="AW27" s="63">
        <f t="shared" si="24"/>
        <v>6888</v>
      </c>
      <c r="AX27" s="63">
        <f t="shared" si="25"/>
        <v>16471</v>
      </c>
      <c r="AY27" s="37">
        <f t="shared" si="20"/>
        <v>69325</v>
      </c>
      <c r="AZ27" s="37">
        <f t="shared" si="0"/>
        <v>11531</v>
      </c>
      <c r="BA27" s="37">
        <f t="shared" si="15"/>
        <v>80856</v>
      </c>
    </row>
    <row r="28" spans="1:53" ht="22.5" customHeight="1">
      <c r="A28" s="61" t="s">
        <v>58</v>
      </c>
      <c r="B28" s="62" t="s">
        <v>20</v>
      </c>
      <c r="C28" s="59">
        <v>26263</v>
      </c>
      <c r="D28" s="58">
        <v>0.05</v>
      </c>
      <c r="E28" s="14">
        <v>4722</v>
      </c>
      <c r="F28" s="14">
        <v>0.01</v>
      </c>
      <c r="G28" s="31">
        <f t="shared" si="16"/>
        <v>30985</v>
      </c>
      <c r="H28" s="14">
        <f t="shared" si="1"/>
        <v>0.060000000000000005</v>
      </c>
      <c r="I28" s="14"/>
      <c r="J28" s="14"/>
      <c r="K28" s="14">
        <f t="shared" si="2"/>
        <v>0</v>
      </c>
      <c r="L28" s="14">
        <v>45500</v>
      </c>
      <c r="M28" s="14"/>
      <c r="N28" s="14">
        <f t="shared" si="3"/>
        <v>45500</v>
      </c>
      <c r="O28" s="16"/>
      <c r="P28" s="16"/>
      <c r="Q28" s="13">
        <f t="shared" si="4"/>
        <v>0</v>
      </c>
      <c r="R28" s="15"/>
      <c r="S28" s="15"/>
      <c r="T28" s="15">
        <f t="shared" si="5"/>
        <v>0</v>
      </c>
      <c r="U28" s="15"/>
      <c r="V28" s="15"/>
      <c r="W28" s="15">
        <f t="shared" si="6"/>
        <v>0</v>
      </c>
      <c r="X28" s="15"/>
      <c r="Y28" s="15"/>
      <c r="Z28" s="15">
        <f t="shared" si="7"/>
        <v>0</v>
      </c>
      <c r="AA28" s="60"/>
      <c r="AB28" s="16"/>
      <c r="AC28" s="16">
        <f t="shared" si="8"/>
        <v>0</v>
      </c>
      <c r="AD28" s="16"/>
      <c r="AE28" s="16"/>
      <c r="AF28" s="16">
        <f t="shared" si="9"/>
        <v>0</v>
      </c>
      <c r="AG28" s="7">
        <f t="shared" si="10"/>
        <v>71763</v>
      </c>
      <c r="AH28" s="7">
        <f t="shared" si="11"/>
        <v>4722</v>
      </c>
      <c r="AI28" s="7">
        <f t="shared" si="12"/>
        <v>76485</v>
      </c>
      <c r="AJ28" s="16">
        <f t="shared" si="21"/>
        <v>8252</v>
      </c>
      <c r="AK28" s="59">
        <v>2641</v>
      </c>
      <c r="AL28" s="59">
        <v>5611</v>
      </c>
      <c r="AM28" s="16">
        <f t="shared" si="22"/>
        <v>4559</v>
      </c>
      <c r="AN28" s="16">
        <v>1443</v>
      </c>
      <c r="AO28" s="16">
        <v>3116</v>
      </c>
      <c r="AP28" s="16">
        <f t="shared" si="17"/>
        <v>12811</v>
      </c>
      <c r="AQ28" s="16">
        <f t="shared" si="18"/>
        <v>4084</v>
      </c>
      <c r="AR28" s="16">
        <f t="shared" si="19"/>
        <v>8727</v>
      </c>
      <c r="AS28" s="59">
        <v>70000</v>
      </c>
      <c r="AT28" s="36"/>
      <c r="AU28" s="36">
        <f t="shared" si="14"/>
        <v>70000</v>
      </c>
      <c r="AV28" s="63">
        <f t="shared" si="23"/>
        <v>78252</v>
      </c>
      <c r="AW28" s="63">
        <f t="shared" si="24"/>
        <v>4559</v>
      </c>
      <c r="AX28" s="63">
        <f t="shared" si="25"/>
        <v>82811</v>
      </c>
      <c r="AY28" s="37">
        <f t="shared" si="20"/>
        <v>150015</v>
      </c>
      <c r="AZ28" s="37">
        <f t="shared" si="0"/>
        <v>9281</v>
      </c>
      <c r="BA28" s="37">
        <f t="shared" si="15"/>
        <v>159296</v>
      </c>
    </row>
    <row r="29" spans="1:53" ht="22.5" customHeight="1">
      <c r="A29" s="61" t="s">
        <v>59</v>
      </c>
      <c r="B29" s="62" t="s">
        <v>21</v>
      </c>
      <c r="C29" s="59">
        <v>141991</v>
      </c>
      <c r="D29" s="58">
        <v>0.26</v>
      </c>
      <c r="E29" s="14">
        <v>2013</v>
      </c>
      <c r="F29" s="14">
        <v>0.01</v>
      </c>
      <c r="G29" s="31">
        <f t="shared" si="16"/>
        <v>144004</v>
      </c>
      <c r="H29" s="14">
        <f t="shared" si="1"/>
        <v>0.27</v>
      </c>
      <c r="I29" s="14"/>
      <c r="J29" s="14"/>
      <c r="K29" s="14">
        <f t="shared" si="2"/>
        <v>0</v>
      </c>
      <c r="L29" s="14"/>
      <c r="M29" s="14"/>
      <c r="N29" s="14">
        <f t="shared" si="3"/>
        <v>0</v>
      </c>
      <c r="O29" s="16"/>
      <c r="P29" s="16"/>
      <c r="Q29" s="13">
        <f t="shared" si="4"/>
        <v>0</v>
      </c>
      <c r="R29" s="15"/>
      <c r="S29" s="15"/>
      <c r="T29" s="15">
        <f t="shared" si="5"/>
        <v>0</v>
      </c>
      <c r="U29" s="15"/>
      <c r="V29" s="15"/>
      <c r="W29" s="15">
        <f t="shared" si="6"/>
        <v>0</v>
      </c>
      <c r="X29" s="15"/>
      <c r="Y29" s="15"/>
      <c r="Z29" s="15">
        <f t="shared" si="7"/>
        <v>0</v>
      </c>
      <c r="AA29" s="60"/>
      <c r="AB29" s="16"/>
      <c r="AC29" s="16">
        <f t="shared" si="8"/>
        <v>0</v>
      </c>
      <c r="AD29" s="16"/>
      <c r="AE29" s="16"/>
      <c r="AF29" s="16">
        <f t="shared" si="9"/>
        <v>0</v>
      </c>
      <c r="AG29" s="7">
        <f t="shared" si="10"/>
        <v>141991</v>
      </c>
      <c r="AH29" s="7">
        <f t="shared" si="11"/>
        <v>2013</v>
      </c>
      <c r="AI29" s="7">
        <f t="shared" si="12"/>
        <v>144004</v>
      </c>
      <c r="AJ29" s="16">
        <f t="shared" si="21"/>
        <v>21831</v>
      </c>
      <c r="AK29" s="59">
        <v>6986</v>
      </c>
      <c r="AL29" s="59">
        <v>14845</v>
      </c>
      <c r="AM29" s="16">
        <f t="shared" si="22"/>
        <v>9892</v>
      </c>
      <c r="AN29" s="16">
        <v>3127</v>
      </c>
      <c r="AO29" s="16">
        <v>6765</v>
      </c>
      <c r="AP29" s="16">
        <f t="shared" si="17"/>
        <v>31723</v>
      </c>
      <c r="AQ29" s="16">
        <f t="shared" si="18"/>
        <v>10113</v>
      </c>
      <c r="AR29" s="16">
        <f t="shared" si="19"/>
        <v>21610</v>
      </c>
      <c r="AS29" s="59"/>
      <c r="AT29" s="36"/>
      <c r="AU29" s="36">
        <f t="shared" si="14"/>
        <v>0</v>
      </c>
      <c r="AV29" s="63">
        <f t="shared" si="23"/>
        <v>21831</v>
      </c>
      <c r="AW29" s="63">
        <f t="shared" si="24"/>
        <v>9892</v>
      </c>
      <c r="AX29" s="63">
        <f t="shared" si="25"/>
        <v>31723</v>
      </c>
      <c r="AY29" s="37">
        <f t="shared" si="20"/>
        <v>163822</v>
      </c>
      <c r="AZ29" s="37">
        <f t="shared" si="0"/>
        <v>11905</v>
      </c>
      <c r="BA29" s="37">
        <f t="shared" si="15"/>
        <v>175727</v>
      </c>
    </row>
    <row r="30" spans="1:53" ht="22.5" customHeight="1">
      <c r="A30" s="61" t="s">
        <v>60</v>
      </c>
      <c r="B30" s="62" t="s">
        <v>22</v>
      </c>
      <c r="C30" s="59"/>
      <c r="D30" s="58"/>
      <c r="E30" s="14"/>
      <c r="F30" s="14"/>
      <c r="G30" s="31">
        <f t="shared" si="16"/>
        <v>0</v>
      </c>
      <c r="H30" s="14">
        <f t="shared" si="1"/>
        <v>0</v>
      </c>
      <c r="I30" s="14"/>
      <c r="J30" s="14"/>
      <c r="K30" s="14">
        <f t="shared" si="2"/>
        <v>0</v>
      </c>
      <c r="L30" s="14"/>
      <c r="M30" s="14"/>
      <c r="N30" s="14">
        <f t="shared" si="3"/>
        <v>0</v>
      </c>
      <c r="O30" s="16"/>
      <c r="P30" s="16"/>
      <c r="Q30" s="13">
        <f t="shared" si="4"/>
        <v>0</v>
      </c>
      <c r="R30" s="15"/>
      <c r="S30" s="15"/>
      <c r="T30" s="15">
        <f t="shared" si="5"/>
        <v>0</v>
      </c>
      <c r="U30" s="15"/>
      <c r="V30" s="15"/>
      <c r="W30" s="15">
        <f t="shared" si="6"/>
        <v>0</v>
      </c>
      <c r="X30" s="15"/>
      <c r="Y30" s="15"/>
      <c r="Z30" s="15">
        <f t="shared" si="7"/>
        <v>0</v>
      </c>
      <c r="AA30" s="60"/>
      <c r="AB30" s="16"/>
      <c r="AC30" s="16">
        <f t="shared" si="8"/>
        <v>0</v>
      </c>
      <c r="AD30" s="16"/>
      <c r="AE30" s="16"/>
      <c r="AF30" s="16">
        <f t="shared" si="9"/>
        <v>0</v>
      </c>
      <c r="AG30" s="7">
        <f t="shared" si="10"/>
        <v>0</v>
      </c>
      <c r="AH30" s="7">
        <f t="shared" si="11"/>
        <v>0</v>
      </c>
      <c r="AI30" s="7">
        <f t="shared" si="12"/>
        <v>0</v>
      </c>
      <c r="AJ30" s="16">
        <f t="shared" si="21"/>
        <v>6856</v>
      </c>
      <c r="AK30" s="59">
        <v>2194</v>
      </c>
      <c r="AL30" s="59">
        <v>4662</v>
      </c>
      <c r="AM30" s="16">
        <f t="shared" si="22"/>
        <v>4501</v>
      </c>
      <c r="AN30" s="16">
        <v>1426</v>
      </c>
      <c r="AO30" s="16">
        <v>3075</v>
      </c>
      <c r="AP30" s="16">
        <f t="shared" si="17"/>
        <v>11357</v>
      </c>
      <c r="AQ30" s="16">
        <f t="shared" si="18"/>
        <v>3620</v>
      </c>
      <c r="AR30" s="16">
        <f t="shared" si="19"/>
        <v>7737</v>
      </c>
      <c r="AS30" s="59"/>
      <c r="AT30" s="36"/>
      <c r="AU30" s="36">
        <f t="shared" si="14"/>
        <v>0</v>
      </c>
      <c r="AV30" s="63">
        <f t="shared" si="23"/>
        <v>6856</v>
      </c>
      <c r="AW30" s="63">
        <f t="shared" si="24"/>
        <v>4501</v>
      </c>
      <c r="AX30" s="63">
        <f t="shared" si="25"/>
        <v>11357</v>
      </c>
      <c r="AY30" s="37">
        <f t="shared" si="20"/>
        <v>6856</v>
      </c>
      <c r="AZ30" s="37">
        <f aca="true" t="shared" si="26" ref="AZ30:AZ49">AW30+AH30</f>
        <v>4501</v>
      </c>
      <c r="BA30" s="37">
        <f t="shared" si="15"/>
        <v>11357</v>
      </c>
    </row>
    <row r="31" spans="1:53" ht="22.5" customHeight="1">
      <c r="A31" s="61" t="s">
        <v>61</v>
      </c>
      <c r="B31" s="62" t="s">
        <v>23</v>
      </c>
      <c r="C31" s="59">
        <v>66189</v>
      </c>
      <c r="D31" s="58">
        <v>0.12</v>
      </c>
      <c r="E31" s="14">
        <v>-73</v>
      </c>
      <c r="F31" s="14">
        <v>0.01</v>
      </c>
      <c r="G31" s="31">
        <f t="shared" si="16"/>
        <v>66116</v>
      </c>
      <c r="H31" s="14">
        <f t="shared" si="1"/>
        <v>0.13</v>
      </c>
      <c r="I31" s="14"/>
      <c r="J31" s="14"/>
      <c r="K31" s="14">
        <f t="shared" si="2"/>
        <v>0</v>
      </c>
      <c r="L31" s="14"/>
      <c r="M31" s="14"/>
      <c r="N31" s="14">
        <f t="shared" si="3"/>
        <v>0</v>
      </c>
      <c r="O31" s="16"/>
      <c r="P31" s="16"/>
      <c r="Q31" s="13">
        <f t="shared" si="4"/>
        <v>0</v>
      </c>
      <c r="R31" s="15"/>
      <c r="S31" s="15"/>
      <c r="T31" s="15">
        <f t="shared" si="5"/>
        <v>0</v>
      </c>
      <c r="U31" s="15"/>
      <c r="V31" s="15"/>
      <c r="W31" s="15">
        <f t="shared" si="6"/>
        <v>0</v>
      </c>
      <c r="X31" s="15"/>
      <c r="Y31" s="15"/>
      <c r="Z31" s="15">
        <f t="shared" si="7"/>
        <v>0</v>
      </c>
      <c r="AA31" s="60"/>
      <c r="AB31" s="16"/>
      <c r="AC31" s="16">
        <f t="shared" si="8"/>
        <v>0</v>
      </c>
      <c r="AD31" s="16"/>
      <c r="AE31" s="16"/>
      <c r="AF31" s="16">
        <f t="shared" si="9"/>
        <v>0</v>
      </c>
      <c r="AG31" s="7">
        <f t="shared" si="10"/>
        <v>66189</v>
      </c>
      <c r="AH31" s="7">
        <f t="shared" si="11"/>
        <v>-73</v>
      </c>
      <c r="AI31" s="7">
        <f t="shared" si="12"/>
        <v>66116</v>
      </c>
      <c r="AJ31" s="16">
        <f t="shared" si="21"/>
        <v>4917</v>
      </c>
      <c r="AK31" s="59">
        <v>1574</v>
      </c>
      <c r="AL31" s="59">
        <v>3343</v>
      </c>
      <c r="AM31" s="16">
        <f t="shared" si="22"/>
        <v>2979</v>
      </c>
      <c r="AN31" s="16">
        <v>943</v>
      </c>
      <c r="AO31" s="16">
        <v>2036</v>
      </c>
      <c r="AP31" s="16">
        <f t="shared" si="17"/>
        <v>7896</v>
      </c>
      <c r="AQ31" s="16">
        <f t="shared" si="18"/>
        <v>2517</v>
      </c>
      <c r="AR31" s="16">
        <f t="shared" si="19"/>
        <v>5379</v>
      </c>
      <c r="AS31" s="59"/>
      <c r="AT31" s="36"/>
      <c r="AU31" s="36">
        <f t="shared" si="14"/>
        <v>0</v>
      </c>
      <c r="AV31" s="63">
        <f t="shared" si="23"/>
        <v>4917</v>
      </c>
      <c r="AW31" s="63">
        <f t="shared" si="24"/>
        <v>2979</v>
      </c>
      <c r="AX31" s="63">
        <f t="shared" si="25"/>
        <v>7896</v>
      </c>
      <c r="AY31" s="37">
        <f t="shared" si="20"/>
        <v>71106</v>
      </c>
      <c r="AZ31" s="37">
        <f t="shared" si="26"/>
        <v>2906</v>
      </c>
      <c r="BA31" s="37">
        <f t="shared" si="15"/>
        <v>74012</v>
      </c>
    </row>
    <row r="32" spans="1:53" ht="22.5" customHeight="1">
      <c r="A32" s="61" t="s">
        <v>62</v>
      </c>
      <c r="B32" s="62" t="s">
        <v>24</v>
      </c>
      <c r="C32" s="59">
        <v>59174</v>
      </c>
      <c r="D32" s="58">
        <v>0.11</v>
      </c>
      <c r="E32" s="14">
        <v>465</v>
      </c>
      <c r="F32" s="14"/>
      <c r="G32" s="31">
        <f t="shared" si="16"/>
        <v>59639</v>
      </c>
      <c r="H32" s="14">
        <f t="shared" si="1"/>
        <v>0.11</v>
      </c>
      <c r="I32" s="14"/>
      <c r="J32" s="14"/>
      <c r="K32" s="14">
        <f t="shared" si="2"/>
        <v>0</v>
      </c>
      <c r="L32" s="14"/>
      <c r="M32" s="14"/>
      <c r="N32" s="14">
        <f t="shared" si="3"/>
        <v>0</v>
      </c>
      <c r="O32" s="16"/>
      <c r="P32" s="16"/>
      <c r="Q32" s="13">
        <f t="shared" si="4"/>
        <v>0</v>
      </c>
      <c r="R32" s="15"/>
      <c r="S32" s="15"/>
      <c r="T32" s="15">
        <f t="shared" si="5"/>
        <v>0</v>
      </c>
      <c r="U32" s="15"/>
      <c r="V32" s="15"/>
      <c r="W32" s="15">
        <f t="shared" si="6"/>
        <v>0</v>
      </c>
      <c r="X32" s="15"/>
      <c r="Y32" s="15"/>
      <c r="Z32" s="15">
        <f t="shared" si="7"/>
        <v>0</v>
      </c>
      <c r="AA32" s="60"/>
      <c r="AB32" s="16"/>
      <c r="AC32" s="16">
        <f t="shared" si="8"/>
        <v>0</v>
      </c>
      <c r="AD32" s="16"/>
      <c r="AE32" s="16"/>
      <c r="AF32" s="16">
        <f t="shared" si="9"/>
        <v>0</v>
      </c>
      <c r="AG32" s="7">
        <f t="shared" si="10"/>
        <v>59174</v>
      </c>
      <c r="AH32" s="7">
        <f t="shared" si="11"/>
        <v>465</v>
      </c>
      <c r="AI32" s="7">
        <f t="shared" si="12"/>
        <v>59639</v>
      </c>
      <c r="AJ32" s="16">
        <f t="shared" si="21"/>
        <v>3599</v>
      </c>
      <c r="AK32" s="59">
        <v>1152</v>
      </c>
      <c r="AL32" s="59">
        <v>2447</v>
      </c>
      <c r="AM32" s="16">
        <f t="shared" si="22"/>
        <v>2551</v>
      </c>
      <c r="AN32" s="16">
        <v>809</v>
      </c>
      <c r="AO32" s="16">
        <v>1742</v>
      </c>
      <c r="AP32" s="16">
        <f t="shared" si="17"/>
        <v>6150</v>
      </c>
      <c r="AQ32" s="16">
        <f t="shared" si="18"/>
        <v>1961</v>
      </c>
      <c r="AR32" s="16">
        <f t="shared" si="19"/>
        <v>4189</v>
      </c>
      <c r="AS32" s="59"/>
      <c r="AT32" s="36"/>
      <c r="AU32" s="36">
        <f t="shared" si="14"/>
        <v>0</v>
      </c>
      <c r="AV32" s="63">
        <f t="shared" si="23"/>
        <v>3599</v>
      </c>
      <c r="AW32" s="63">
        <f t="shared" si="24"/>
        <v>2551</v>
      </c>
      <c r="AX32" s="63">
        <f t="shared" si="25"/>
        <v>6150</v>
      </c>
      <c r="AY32" s="37">
        <f t="shared" si="20"/>
        <v>62773</v>
      </c>
      <c r="AZ32" s="37">
        <f t="shared" si="26"/>
        <v>3016</v>
      </c>
      <c r="BA32" s="37">
        <f t="shared" si="15"/>
        <v>65789</v>
      </c>
    </row>
    <row r="33" spans="1:53" ht="22.5" customHeight="1">
      <c r="A33" s="61" t="s">
        <v>63</v>
      </c>
      <c r="B33" s="62" t="s">
        <v>25</v>
      </c>
      <c r="C33" s="59">
        <v>72158</v>
      </c>
      <c r="D33" s="58">
        <v>0.13</v>
      </c>
      <c r="E33" s="14">
        <v>365</v>
      </c>
      <c r="F33" s="14">
        <v>0.01</v>
      </c>
      <c r="G33" s="31">
        <f t="shared" si="16"/>
        <v>72523</v>
      </c>
      <c r="H33" s="14">
        <f t="shared" si="1"/>
        <v>0.14</v>
      </c>
      <c r="I33" s="14"/>
      <c r="J33" s="14"/>
      <c r="K33" s="14">
        <f t="shared" si="2"/>
        <v>0</v>
      </c>
      <c r="L33" s="14"/>
      <c r="M33" s="14"/>
      <c r="N33" s="14">
        <f t="shared" si="3"/>
        <v>0</v>
      </c>
      <c r="O33" s="16"/>
      <c r="P33" s="16"/>
      <c r="Q33" s="13">
        <f t="shared" si="4"/>
        <v>0</v>
      </c>
      <c r="R33" s="15"/>
      <c r="S33" s="15"/>
      <c r="T33" s="15">
        <f t="shared" si="5"/>
        <v>0</v>
      </c>
      <c r="U33" s="15"/>
      <c r="V33" s="15"/>
      <c r="W33" s="15">
        <f t="shared" si="6"/>
        <v>0</v>
      </c>
      <c r="X33" s="15"/>
      <c r="Y33" s="15"/>
      <c r="Z33" s="15">
        <f t="shared" si="7"/>
        <v>0</v>
      </c>
      <c r="AA33" s="60"/>
      <c r="AB33" s="16"/>
      <c r="AC33" s="16">
        <f t="shared" si="8"/>
        <v>0</v>
      </c>
      <c r="AD33" s="16"/>
      <c r="AE33" s="16"/>
      <c r="AF33" s="16">
        <f t="shared" si="9"/>
        <v>0</v>
      </c>
      <c r="AG33" s="7">
        <f t="shared" si="10"/>
        <v>72158</v>
      </c>
      <c r="AH33" s="7">
        <f t="shared" si="11"/>
        <v>365</v>
      </c>
      <c r="AI33" s="7">
        <f t="shared" si="12"/>
        <v>72523</v>
      </c>
      <c r="AJ33" s="16">
        <f t="shared" si="21"/>
        <v>5433</v>
      </c>
      <c r="AK33" s="59">
        <v>1739</v>
      </c>
      <c r="AL33" s="59">
        <v>3694</v>
      </c>
      <c r="AM33" s="16">
        <f t="shared" si="22"/>
        <v>3844</v>
      </c>
      <c r="AN33" s="16">
        <v>1219</v>
      </c>
      <c r="AO33" s="16">
        <v>2625</v>
      </c>
      <c r="AP33" s="16">
        <f t="shared" si="17"/>
        <v>9277</v>
      </c>
      <c r="AQ33" s="16">
        <f t="shared" si="18"/>
        <v>2958</v>
      </c>
      <c r="AR33" s="16">
        <f t="shared" si="19"/>
        <v>6319</v>
      </c>
      <c r="AS33" s="59">
        <v>200000</v>
      </c>
      <c r="AT33" s="36"/>
      <c r="AU33" s="36">
        <f t="shared" si="14"/>
        <v>200000</v>
      </c>
      <c r="AV33" s="63">
        <f t="shared" si="23"/>
        <v>205433</v>
      </c>
      <c r="AW33" s="63">
        <f t="shared" si="24"/>
        <v>3844</v>
      </c>
      <c r="AX33" s="63">
        <f t="shared" si="25"/>
        <v>209277</v>
      </c>
      <c r="AY33" s="37">
        <f t="shared" si="20"/>
        <v>277591</v>
      </c>
      <c r="AZ33" s="37">
        <f t="shared" si="26"/>
        <v>4209</v>
      </c>
      <c r="BA33" s="37">
        <f t="shared" si="15"/>
        <v>281800</v>
      </c>
    </row>
    <row r="34" spans="1:53" ht="22.5" customHeight="1">
      <c r="A34" s="61" t="s">
        <v>64</v>
      </c>
      <c r="B34" s="62" t="s">
        <v>26</v>
      </c>
      <c r="C34" s="59">
        <v>554831</v>
      </c>
      <c r="D34" s="58">
        <v>1.01</v>
      </c>
      <c r="E34" s="14">
        <v>-206</v>
      </c>
      <c r="F34" s="14">
        <v>0.04</v>
      </c>
      <c r="G34" s="31">
        <f t="shared" si="16"/>
        <v>554625</v>
      </c>
      <c r="H34" s="14">
        <f t="shared" si="1"/>
        <v>1.05</v>
      </c>
      <c r="I34" s="14"/>
      <c r="J34" s="14"/>
      <c r="K34" s="14">
        <f t="shared" si="2"/>
        <v>0</v>
      </c>
      <c r="L34" s="14"/>
      <c r="M34" s="14"/>
      <c r="N34" s="14">
        <f t="shared" si="3"/>
        <v>0</v>
      </c>
      <c r="O34" s="16"/>
      <c r="P34" s="16"/>
      <c r="Q34" s="13">
        <f t="shared" si="4"/>
        <v>0</v>
      </c>
      <c r="R34" s="15"/>
      <c r="S34" s="15"/>
      <c r="T34" s="15">
        <f t="shared" si="5"/>
        <v>0</v>
      </c>
      <c r="U34" s="15"/>
      <c r="V34" s="15"/>
      <c r="W34" s="15">
        <f t="shared" si="6"/>
        <v>0</v>
      </c>
      <c r="X34" s="15"/>
      <c r="Y34" s="15"/>
      <c r="Z34" s="15">
        <f t="shared" si="7"/>
        <v>0</v>
      </c>
      <c r="AA34" s="60"/>
      <c r="AB34" s="16"/>
      <c r="AC34" s="16">
        <f t="shared" si="8"/>
        <v>0</v>
      </c>
      <c r="AD34" s="16"/>
      <c r="AE34" s="16"/>
      <c r="AF34" s="16">
        <f t="shared" si="9"/>
        <v>0</v>
      </c>
      <c r="AG34" s="7">
        <f t="shared" si="10"/>
        <v>554831</v>
      </c>
      <c r="AH34" s="7">
        <f t="shared" si="11"/>
        <v>-206</v>
      </c>
      <c r="AI34" s="7">
        <f t="shared" si="12"/>
        <v>554625</v>
      </c>
      <c r="AJ34" s="16">
        <f t="shared" si="21"/>
        <v>64976</v>
      </c>
      <c r="AK34" s="59">
        <v>20792</v>
      </c>
      <c r="AL34" s="59">
        <v>44184</v>
      </c>
      <c r="AM34" s="16">
        <f t="shared" si="22"/>
        <v>31355</v>
      </c>
      <c r="AN34" s="16">
        <v>9918</v>
      </c>
      <c r="AO34" s="16">
        <v>21437</v>
      </c>
      <c r="AP34" s="16">
        <f t="shared" si="17"/>
        <v>96331</v>
      </c>
      <c r="AQ34" s="16">
        <f t="shared" si="18"/>
        <v>30710</v>
      </c>
      <c r="AR34" s="16">
        <f t="shared" si="19"/>
        <v>65621</v>
      </c>
      <c r="AS34" s="59"/>
      <c r="AT34" s="36"/>
      <c r="AU34" s="36">
        <f t="shared" si="14"/>
        <v>0</v>
      </c>
      <c r="AV34" s="63">
        <f t="shared" si="23"/>
        <v>64976</v>
      </c>
      <c r="AW34" s="63">
        <f t="shared" si="24"/>
        <v>31355</v>
      </c>
      <c r="AX34" s="63">
        <f t="shared" si="25"/>
        <v>96331</v>
      </c>
      <c r="AY34" s="37">
        <f t="shared" si="20"/>
        <v>619807</v>
      </c>
      <c r="AZ34" s="37">
        <f t="shared" si="26"/>
        <v>31149</v>
      </c>
      <c r="BA34" s="37">
        <f t="shared" si="15"/>
        <v>650956</v>
      </c>
    </row>
    <row r="35" spans="1:53" ht="22.5" customHeight="1">
      <c r="A35" s="61" t="s">
        <v>65</v>
      </c>
      <c r="B35" s="62" t="s">
        <v>27</v>
      </c>
      <c r="C35" s="59">
        <v>112291</v>
      </c>
      <c r="D35" s="58">
        <v>0.2</v>
      </c>
      <c r="E35" s="14">
        <v>782</v>
      </c>
      <c r="F35" s="14">
        <v>0.01</v>
      </c>
      <c r="G35" s="31">
        <f t="shared" si="16"/>
        <v>113073</v>
      </c>
      <c r="H35" s="14">
        <f t="shared" si="1"/>
        <v>0.21000000000000002</v>
      </c>
      <c r="I35" s="14"/>
      <c r="J35" s="14"/>
      <c r="K35" s="14">
        <f t="shared" si="2"/>
        <v>0</v>
      </c>
      <c r="L35" s="14"/>
      <c r="M35" s="14"/>
      <c r="N35" s="14">
        <f t="shared" si="3"/>
        <v>0</v>
      </c>
      <c r="O35" s="16"/>
      <c r="P35" s="16"/>
      <c r="Q35" s="13">
        <f t="shared" si="4"/>
        <v>0</v>
      </c>
      <c r="R35" s="15"/>
      <c r="S35" s="15"/>
      <c r="T35" s="15">
        <f t="shared" si="5"/>
        <v>0</v>
      </c>
      <c r="U35" s="15"/>
      <c r="V35" s="15"/>
      <c r="W35" s="15">
        <f t="shared" si="6"/>
        <v>0</v>
      </c>
      <c r="X35" s="15"/>
      <c r="Y35" s="15"/>
      <c r="Z35" s="15">
        <f t="shared" si="7"/>
        <v>0</v>
      </c>
      <c r="AA35" s="60"/>
      <c r="AB35" s="16"/>
      <c r="AC35" s="16">
        <f t="shared" si="8"/>
        <v>0</v>
      </c>
      <c r="AD35" s="16"/>
      <c r="AE35" s="16"/>
      <c r="AF35" s="16">
        <f t="shared" si="9"/>
        <v>0</v>
      </c>
      <c r="AG35" s="7">
        <f t="shared" si="10"/>
        <v>112291</v>
      </c>
      <c r="AH35" s="7">
        <f t="shared" si="11"/>
        <v>782</v>
      </c>
      <c r="AI35" s="7">
        <f t="shared" si="12"/>
        <v>113073</v>
      </c>
      <c r="AJ35" s="16">
        <f t="shared" si="21"/>
        <v>10232</v>
      </c>
      <c r="AK35" s="59">
        <v>3274</v>
      </c>
      <c r="AL35" s="59">
        <v>6958</v>
      </c>
      <c r="AM35" s="16">
        <f t="shared" si="22"/>
        <v>6230</v>
      </c>
      <c r="AN35" s="16">
        <v>1974</v>
      </c>
      <c r="AO35" s="16">
        <v>4256</v>
      </c>
      <c r="AP35" s="16">
        <f t="shared" si="17"/>
        <v>16462</v>
      </c>
      <c r="AQ35" s="16">
        <f t="shared" si="18"/>
        <v>5248</v>
      </c>
      <c r="AR35" s="16">
        <f t="shared" si="19"/>
        <v>11214</v>
      </c>
      <c r="AS35" s="59"/>
      <c r="AT35" s="36"/>
      <c r="AU35" s="36">
        <f t="shared" si="14"/>
        <v>0</v>
      </c>
      <c r="AV35" s="63">
        <f t="shared" si="23"/>
        <v>10232</v>
      </c>
      <c r="AW35" s="63">
        <f t="shared" si="24"/>
        <v>6230</v>
      </c>
      <c r="AX35" s="63">
        <f t="shared" si="25"/>
        <v>16462</v>
      </c>
      <c r="AY35" s="37">
        <f t="shared" si="20"/>
        <v>122523</v>
      </c>
      <c r="AZ35" s="37">
        <f t="shared" si="26"/>
        <v>7012</v>
      </c>
      <c r="BA35" s="37">
        <f t="shared" si="15"/>
        <v>129535</v>
      </c>
    </row>
    <row r="36" spans="1:53" ht="22.5" customHeight="1">
      <c r="A36" s="61" t="s">
        <v>66</v>
      </c>
      <c r="B36" s="62" t="s">
        <v>28</v>
      </c>
      <c r="C36" s="59">
        <v>36146</v>
      </c>
      <c r="D36" s="58">
        <v>0.06</v>
      </c>
      <c r="E36" s="14">
        <v>5856</v>
      </c>
      <c r="F36" s="14">
        <v>0.02</v>
      </c>
      <c r="G36" s="31">
        <f t="shared" si="16"/>
        <v>42002</v>
      </c>
      <c r="H36" s="14">
        <f t="shared" si="1"/>
        <v>0.08</v>
      </c>
      <c r="I36" s="14"/>
      <c r="J36" s="14"/>
      <c r="K36" s="14">
        <f t="shared" si="2"/>
        <v>0</v>
      </c>
      <c r="L36" s="14"/>
      <c r="M36" s="14"/>
      <c r="N36" s="14">
        <f t="shared" si="3"/>
        <v>0</v>
      </c>
      <c r="O36" s="16"/>
      <c r="P36" s="16"/>
      <c r="Q36" s="13">
        <f t="shared" si="4"/>
        <v>0</v>
      </c>
      <c r="R36" s="15"/>
      <c r="S36" s="15"/>
      <c r="T36" s="15">
        <f t="shared" si="5"/>
        <v>0</v>
      </c>
      <c r="U36" s="15"/>
      <c r="V36" s="15"/>
      <c r="W36" s="15">
        <f t="shared" si="6"/>
        <v>0</v>
      </c>
      <c r="X36" s="15"/>
      <c r="Y36" s="15"/>
      <c r="Z36" s="15">
        <f t="shared" si="7"/>
        <v>0</v>
      </c>
      <c r="AA36" s="60"/>
      <c r="AB36" s="16"/>
      <c r="AC36" s="16">
        <f t="shared" si="8"/>
        <v>0</v>
      </c>
      <c r="AD36" s="16"/>
      <c r="AE36" s="16"/>
      <c r="AF36" s="16">
        <f t="shared" si="9"/>
        <v>0</v>
      </c>
      <c r="AG36" s="7">
        <f t="shared" si="10"/>
        <v>36146</v>
      </c>
      <c r="AH36" s="7">
        <f t="shared" si="11"/>
        <v>5856</v>
      </c>
      <c r="AI36" s="7">
        <f t="shared" si="12"/>
        <v>42002</v>
      </c>
      <c r="AJ36" s="16">
        <f t="shared" si="21"/>
        <v>12311</v>
      </c>
      <c r="AK36" s="59">
        <v>3940</v>
      </c>
      <c r="AL36" s="59">
        <v>8371</v>
      </c>
      <c r="AM36" s="16">
        <f t="shared" si="22"/>
        <v>6395</v>
      </c>
      <c r="AN36" s="16">
        <v>2024</v>
      </c>
      <c r="AO36" s="16">
        <v>4371</v>
      </c>
      <c r="AP36" s="16">
        <f t="shared" si="17"/>
        <v>18706</v>
      </c>
      <c r="AQ36" s="16">
        <f t="shared" si="18"/>
        <v>5964</v>
      </c>
      <c r="AR36" s="16">
        <f t="shared" si="19"/>
        <v>12742</v>
      </c>
      <c r="AS36" s="59"/>
      <c r="AT36" s="36"/>
      <c r="AU36" s="36">
        <f t="shared" si="14"/>
        <v>0</v>
      </c>
      <c r="AV36" s="63">
        <f t="shared" si="23"/>
        <v>12311</v>
      </c>
      <c r="AW36" s="63">
        <f t="shared" si="24"/>
        <v>6395</v>
      </c>
      <c r="AX36" s="63">
        <f t="shared" si="25"/>
        <v>18706</v>
      </c>
      <c r="AY36" s="37">
        <f t="shared" si="20"/>
        <v>48457</v>
      </c>
      <c r="AZ36" s="37">
        <f t="shared" si="26"/>
        <v>12251</v>
      </c>
      <c r="BA36" s="37">
        <f t="shared" si="15"/>
        <v>60708</v>
      </c>
    </row>
    <row r="37" spans="1:53" ht="22.5" customHeight="1">
      <c r="A37" s="61" t="s">
        <v>67</v>
      </c>
      <c r="B37" s="62" t="s">
        <v>29</v>
      </c>
      <c r="C37" s="59">
        <v>130525</v>
      </c>
      <c r="D37" s="58">
        <v>0.24</v>
      </c>
      <c r="E37" s="14">
        <v>-1138</v>
      </c>
      <c r="F37" s="14"/>
      <c r="G37" s="31">
        <f t="shared" si="16"/>
        <v>129387</v>
      </c>
      <c r="H37" s="14">
        <f t="shared" si="1"/>
        <v>0.24</v>
      </c>
      <c r="I37" s="14"/>
      <c r="J37" s="14"/>
      <c r="K37" s="14">
        <f t="shared" si="2"/>
        <v>0</v>
      </c>
      <c r="L37" s="14"/>
      <c r="M37" s="14"/>
      <c r="N37" s="14">
        <f t="shared" si="3"/>
        <v>0</v>
      </c>
      <c r="O37" s="16"/>
      <c r="P37" s="16"/>
      <c r="Q37" s="13">
        <f t="shared" si="4"/>
        <v>0</v>
      </c>
      <c r="R37" s="15"/>
      <c r="S37" s="15"/>
      <c r="T37" s="15">
        <f t="shared" si="5"/>
        <v>0</v>
      </c>
      <c r="U37" s="15"/>
      <c r="V37" s="15"/>
      <c r="W37" s="15">
        <f t="shared" si="6"/>
        <v>0</v>
      </c>
      <c r="X37" s="15"/>
      <c r="Y37" s="15"/>
      <c r="Z37" s="15">
        <f t="shared" si="7"/>
        <v>0</v>
      </c>
      <c r="AA37" s="60">
        <v>350000</v>
      </c>
      <c r="AB37" s="16">
        <v>-350000</v>
      </c>
      <c r="AC37" s="16">
        <f t="shared" si="8"/>
        <v>0</v>
      </c>
      <c r="AD37" s="16"/>
      <c r="AE37" s="16"/>
      <c r="AF37" s="16">
        <f t="shared" si="9"/>
        <v>0</v>
      </c>
      <c r="AG37" s="7">
        <f t="shared" si="10"/>
        <v>480525</v>
      </c>
      <c r="AH37" s="7">
        <f t="shared" si="11"/>
        <v>-351138</v>
      </c>
      <c r="AI37" s="7">
        <f t="shared" si="12"/>
        <v>129387</v>
      </c>
      <c r="AJ37" s="16">
        <f t="shared" si="21"/>
        <v>9446</v>
      </c>
      <c r="AK37" s="59">
        <v>3023</v>
      </c>
      <c r="AL37" s="59">
        <v>6423</v>
      </c>
      <c r="AM37" s="16">
        <f t="shared" si="22"/>
        <v>6246</v>
      </c>
      <c r="AN37" s="16">
        <v>1980</v>
      </c>
      <c r="AO37" s="16">
        <v>4266</v>
      </c>
      <c r="AP37" s="16">
        <f t="shared" si="17"/>
        <v>15692</v>
      </c>
      <c r="AQ37" s="16">
        <f t="shared" si="18"/>
        <v>5003</v>
      </c>
      <c r="AR37" s="16">
        <f t="shared" si="19"/>
        <v>10689</v>
      </c>
      <c r="AS37" s="59"/>
      <c r="AT37" s="36"/>
      <c r="AU37" s="36">
        <f t="shared" si="14"/>
        <v>0</v>
      </c>
      <c r="AV37" s="63">
        <f t="shared" si="23"/>
        <v>9446</v>
      </c>
      <c r="AW37" s="63">
        <f t="shared" si="24"/>
        <v>6246</v>
      </c>
      <c r="AX37" s="63">
        <f t="shared" si="25"/>
        <v>15692</v>
      </c>
      <c r="AY37" s="37">
        <f t="shared" si="20"/>
        <v>489971</v>
      </c>
      <c r="AZ37" s="37">
        <f t="shared" si="26"/>
        <v>-344892</v>
      </c>
      <c r="BA37" s="37">
        <f t="shared" si="15"/>
        <v>145079</v>
      </c>
    </row>
    <row r="38" spans="1:53" ht="22.5" customHeight="1">
      <c r="A38" s="61" t="s">
        <v>68</v>
      </c>
      <c r="B38" s="62" t="s">
        <v>30</v>
      </c>
      <c r="C38" s="59"/>
      <c r="D38" s="58"/>
      <c r="E38" s="14"/>
      <c r="F38" s="14"/>
      <c r="G38" s="31">
        <f t="shared" si="16"/>
        <v>0</v>
      </c>
      <c r="H38" s="14">
        <f t="shared" si="1"/>
        <v>0</v>
      </c>
      <c r="I38" s="14"/>
      <c r="J38" s="14"/>
      <c r="K38" s="14">
        <f t="shared" si="2"/>
        <v>0</v>
      </c>
      <c r="L38" s="14">
        <v>33800</v>
      </c>
      <c r="M38" s="14">
        <v>40000</v>
      </c>
      <c r="N38" s="14">
        <f t="shared" si="3"/>
        <v>73800</v>
      </c>
      <c r="O38" s="16"/>
      <c r="P38" s="16"/>
      <c r="Q38" s="13">
        <f t="shared" si="4"/>
        <v>0</v>
      </c>
      <c r="R38" s="15"/>
      <c r="S38" s="15"/>
      <c r="T38" s="15">
        <f t="shared" si="5"/>
        <v>0</v>
      </c>
      <c r="U38" s="15"/>
      <c r="V38" s="15"/>
      <c r="W38" s="15">
        <f t="shared" si="6"/>
        <v>0</v>
      </c>
      <c r="X38" s="15"/>
      <c r="Y38" s="15"/>
      <c r="Z38" s="15">
        <f t="shared" si="7"/>
        <v>0</v>
      </c>
      <c r="AA38" s="60"/>
      <c r="AB38" s="16"/>
      <c r="AC38" s="16">
        <f t="shared" si="8"/>
        <v>0</v>
      </c>
      <c r="AD38" s="16"/>
      <c r="AE38" s="16"/>
      <c r="AF38" s="16">
        <f t="shared" si="9"/>
        <v>0</v>
      </c>
      <c r="AG38" s="7">
        <f t="shared" si="10"/>
        <v>33800</v>
      </c>
      <c r="AH38" s="7">
        <f t="shared" si="11"/>
        <v>40000</v>
      </c>
      <c r="AI38" s="7">
        <f t="shared" si="12"/>
        <v>73800</v>
      </c>
      <c r="AJ38" s="16">
        <f t="shared" si="21"/>
        <v>19957</v>
      </c>
      <c r="AK38" s="59">
        <v>6386</v>
      </c>
      <c r="AL38" s="59">
        <v>13571</v>
      </c>
      <c r="AM38" s="16">
        <f t="shared" si="22"/>
        <v>8262</v>
      </c>
      <c r="AN38" s="16">
        <v>2610</v>
      </c>
      <c r="AO38" s="16">
        <v>5652</v>
      </c>
      <c r="AP38" s="16">
        <f t="shared" si="17"/>
        <v>28219</v>
      </c>
      <c r="AQ38" s="16">
        <f t="shared" si="18"/>
        <v>8996</v>
      </c>
      <c r="AR38" s="16">
        <f t="shared" si="19"/>
        <v>19223</v>
      </c>
      <c r="AS38" s="59"/>
      <c r="AT38" s="36"/>
      <c r="AU38" s="36">
        <f t="shared" si="14"/>
        <v>0</v>
      </c>
      <c r="AV38" s="63">
        <f t="shared" si="23"/>
        <v>19957</v>
      </c>
      <c r="AW38" s="63">
        <f t="shared" si="24"/>
        <v>8262</v>
      </c>
      <c r="AX38" s="63">
        <f t="shared" si="25"/>
        <v>28219</v>
      </c>
      <c r="AY38" s="37">
        <f t="shared" si="20"/>
        <v>53757</v>
      </c>
      <c r="AZ38" s="37">
        <f t="shared" si="26"/>
        <v>48262</v>
      </c>
      <c r="BA38" s="37">
        <f t="shared" si="15"/>
        <v>102019</v>
      </c>
    </row>
    <row r="39" spans="1:53" ht="22.5" customHeight="1">
      <c r="A39" s="61" t="s">
        <v>69</v>
      </c>
      <c r="B39" s="62" t="s">
        <v>31</v>
      </c>
      <c r="C39" s="59"/>
      <c r="D39" s="58"/>
      <c r="E39" s="14"/>
      <c r="F39" s="14"/>
      <c r="G39" s="31">
        <f t="shared" si="16"/>
        <v>0</v>
      </c>
      <c r="H39" s="14">
        <f t="shared" si="1"/>
        <v>0</v>
      </c>
      <c r="I39" s="14"/>
      <c r="J39" s="14"/>
      <c r="K39" s="14">
        <f t="shared" si="2"/>
        <v>0</v>
      </c>
      <c r="L39" s="14"/>
      <c r="M39" s="14"/>
      <c r="N39" s="14">
        <f t="shared" si="3"/>
        <v>0</v>
      </c>
      <c r="O39" s="16"/>
      <c r="P39" s="16"/>
      <c r="Q39" s="13">
        <f t="shared" si="4"/>
        <v>0</v>
      </c>
      <c r="R39" s="15"/>
      <c r="S39" s="15"/>
      <c r="T39" s="15">
        <f t="shared" si="5"/>
        <v>0</v>
      </c>
      <c r="U39" s="15"/>
      <c r="V39" s="15"/>
      <c r="W39" s="15">
        <f t="shared" si="6"/>
        <v>0</v>
      </c>
      <c r="X39" s="15"/>
      <c r="Y39" s="15"/>
      <c r="Z39" s="15">
        <f t="shared" si="7"/>
        <v>0</v>
      </c>
      <c r="AA39" s="60"/>
      <c r="AB39" s="16"/>
      <c r="AC39" s="16">
        <f t="shared" si="8"/>
        <v>0</v>
      </c>
      <c r="AD39" s="16"/>
      <c r="AE39" s="16"/>
      <c r="AF39" s="16">
        <f t="shared" si="9"/>
        <v>0</v>
      </c>
      <c r="AG39" s="7">
        <f t="shared" si="10"/>
        <v>0</v>
      </c>
      <c r="AH39" s="7">
        <f t="shared" si="11"/>
        <v>0</v>
      </c>
      <c r="AI39" s="7">
        <f t="shared" si="12"/>
        <v>0</v>
      </c>
      <c r="AJ39" s="16">
        <f t="shared" si="21"/>
        <v>5934</v>
      </c>
      <c r="AK39" s="59">
        <v>1899</v>
      </c>
      <c r="AL39" s="59">
        <v>4035</v>
      </c>
      <c r="AM39" s="16">
        <f t="shared" si="22"/>
        <v>4107</v>
      </c>
      <c r="AN39" s="16">
        <v>1302</v>
      </c>
      <c r="AO39" s="16">
        <v>2805</v>
      </c>
      <c r="AP39" s="16">
        <f t="shared" si="17"/>
        <v>10041</v>
      </c>
      <c r="AQ39" s="16">
        <f t="shared" si="18"/>
        <v>3201</v>
      </c>
      <c r="AR39" s="16">
        <f t="shared" si="19"/>
        <v>6840</v>
      </c>
      <c r="AS39" s="59"/>
      <c r="AT39" s="36"/>
      <c r="AU39" s="36">
        <f t="shared" si="14"/>
        <v>0</v>
      </c>
      <c r="AV39" s="63">
        <f t="shared" si="23"/>
        <v>5934</v>
      </c>
      <c r="AW39" s="63">
        <f t="shared" si="24"/>
        <v>4107</v>
      </c>
      <c r="AX39" s="63">
        <f t="shared" si="25"/>
        <v>10041</v>
      </c>
      <c r="AY39" s="37">
        <f t="shared" si="20"/>
        <v>5934</v>
      </c>
      <c r="AZ39" s="37">
        <f t="shared" si="26"/>
        <v>4107</v>
      </c>
      <c r="BA39" s="37">
        <f t="shared" si="15"/>
        <v>10041</v>
      </c>
    </row>
    <row r="40" spans="1:53" ht="22.5" customHeight="1">
      <c r="A40" s="61" t="s">
        <v>70</v>
      </c>
      <c r="B40" s="62" t="s">
        <v>32</v>
      </c>
      <c r="C40" s="59">
        <v>92563</v>
      </c>
      <c r="D40" s="58">
        <v>0.17</v>
      </c>
      <c r="E40" s="14">
        <v>-1285</v>
      </c>
      <c r="F40" s="14"/>
      <c r="G40" s="31">
        <f t="shared" si="16"/>
        <v>91278</v>
      </c>
      <c r="H40" s="14">
        <f t="shared" si="1"/>
        <v>0.17</v>
      </c>
      <c r="I40" s="14"/>
      <c r="J40" s="14"/>
      <c r="K40" s="14">
        <f t="shared" si="2"/>
        <v>0</v>
      </c>
      <c r="L40" s="14">
        <v>63600</v>
      </c>
      <c r="M40" s="14"/>
      <c r="N40" s="14">
        <f t="shared" si="3"/>
        <v>63600</v>
      </c>
      <c r="O40" s="16"/>
      <c r="P40" s="16"/>
      <c r="Q40" s="13">
        <f t="shared" si="4"/>
        <v>0</v>
      </c>
      <c r="R40" s="15"/>
      <c r="S40" s="15"/>
      <c r="T40" s="15">
        <f t="shared" si="5"/>
        <v>0</v>
      </c>
      <c r="U40" s="15"/>
      <c r="V40" s="15"/>
      <c r="W40" s="15">
        <f t="shared" si="6"/>
        <v>0</v>
      </c>
      <c r="X40" s="15"/>
      <c r="Y40" s="15"/>
      <c r="Z40" s="15">
        <f t="shared" si="7"/>
        <v>0</v>
      </c>
      <c r="AA40" s="60"/>
      <c r="AB40" s="16"/>
      <c r="AC40" s="16">
        <f t="shared" si="8"/>
        <v>0</v>
      </c>
      <c r="AD40" s="16"/>
      <c r="AE40" s="16"/>
      <c r="AF40" s="16">
        <f t="shared" si="9"/>
        <v>0</v>
      </c>
      <c r="AG40" s="7">
        <f t="shared" si="10"/>
        <v>156163</v>
      </c>
      <c r="AH40" s="7">
        <f t="shared" si="11"/>
        <v>-1285</v>
      </c>
      <c r="AI40" s="7">
        <f t="shared" si="12"/>
        <v>154878</v>
      </c>
      <c r="AJ40" s="16">
        <f t="shared" si="21"/>
        <v>4799</v>
      </c>
      <c r="AK40" s="59">
        <v>1536</v>
      </c>
      <c r="AL40" s="59">
        <v>3263</v>
      </c>
      <c r="AM40" s="16">
        <f t="shared" si="22"/>
        <v>3522</v>
      </c>
      <c r="AN40" s="16">
        <v>1117</v>
      </c>
      <c r="AO40" s="16">
        <v>2405</v>
      </c>
      <c r="AP40" s="16">
        <f t="shared" si="17"/>
        <v>8321</v>
      </c>
      <c r="AQ40" s="16">
        <f t="shared" si="18"/>
        <v>2653</v>
      </c>
      <c r="AR40" s="16">
        <f t="shared" si="19"/>
        <v>5668</v>
      </c>
      <c r="AS40" s="59">
        <v>15264</v>
      </c>
      <c r="AT40" s="36"/>
      <c r="AU40" s="36">
        <f t="shared" si="14"/>
        <v>15264</v>
      </c>
      <c r="AV40" s="63">
        <f t="shared" si="23"/>
        <v>20063</v>
      </c>
      <c r="AW40" s="63">
        <f t="shared" si="24"/>
        <v>3522</v>
      </c>
      <c r="AX40" s="63">
        <f t="shared" si="25"/>
        <v>23585</v>
      </c>
      <c r="AY40" s="37">
        <f t="shared" si="20"/>
        <v>176226</v>
      </c>
      <c r="AZ40" s="37">
        <f t="shared" si="26"/>
        <v>2237</v>
      </c>
      <c r="BA40" s="37">
        <f t="shared" si="15"/>
        <v>178463</v>
      </c>
    </row>
    <row r="41" spans="1:53" ht="22.5" customHeight="1">
      <c r="A41" s="61" t="s">
        <v>71</v>
      </c>
      <c r="B41" s="62" t="s">
        <v>33</v>
      </c>
      <c r="C41" s="59">
        <v>41828</v>
      </c>
      <c r="D41" s="58">
        <v>0.08</v>
      </c>
      <c r="E41" s="14">
        <v>8169</v>
      </c>
      <c r="F41" s="14">
        <v>0.01</v>
      </c>
      <c r="G41" s="31">
        <f t="shared" si="16"/>
        <v>49997</v>
      </c>
      <c r="H41" s="14">
        <f t="shared" si="1"/>
        <v>0.09</v>
      </c>
      <c r="I41" s="14"/>
      <c r="J41" s="14"/>
      <c r="K41" s="14">
        <f t="shared" si="2"/>
        <v>0</v>
      </c>
      <c r="L41" s="14"/>
      <c r="M41" s="14"/>
      <c r="N41" s="14">
        <f t="shared" si="3"/>
        <v>0</v>
      </c>
      <c r="O41" s="16"/>
      <c r="P41" s="16"/>
      <c r="Q41" s="13">
        <f t="shared" si="4"/>
        <v>0</v>
      </c>
      <c r="R41" s="15"/>
      <c r="S41" s="15"/>
      <c r="T41" s="15">
        <f t="shared" si="5"/>
        <v>0</v>
      </c>
      <c r="U41" s="15"/>
      <c r="V41" s="15"/>
      <c r="W41" s="15">
        <f t="shared" si="6"/>
        <v>0</v>
      </c>
      <c r="X41" s="15"/>
      <c r="Y41" s="15"/>
      <c r="Z41" s="15">
        <f t="shared" si="7"/>
        <v>0</v>
      </c>
      <c r="AA41" s="60"/>
      <c r="AB41" s="16"/>
      <c r="AC41" s="16">
        <f t="shared" si="8"/>
        <v>0</v>
      </c>
      <c r="AD41" s="16"/>
      <c r="AE41" s="16"/>
      <c r="AF41" s="16">
        <f t="shared" si="9"/>
        <v>0</v>
      </c>
      <c r="AG41" s="7">
        <f t="shared" si="10"/>
        <v>41828</v>
      </c>
      <c r="AH41" s="7">
        <f t="shared" si="11"/>
        <v>8169</v>
      </c>
      <c r="AI41" s="7">
        <f t="shared" si="12"/>
        <v>49997</v>
      </c>
      <c r="AJ41" s="16">
        <f t="shared" si="21"/>
        <v>28120</v>
      </c>
      <c r="AK41" s="59">
        <v>8998</v>
      </c>
      <c r="AL41" s="59">
        <v>19122</v>
      </c>
      <c r="AM41" s="16">
        <f t="shared" si="22"/>
        <v>9250</v>
      </c>
      <c r="AN41" s="16">
        <v>2915</v>
      </c>
      <c r="AO41" s="16">
        <v>6335</v>
      </c>
      <c r="AP41" s="16">
        <f t="shared" si="17"/>
        <v>37370</v>
      </c>
      <c r="AQ41" s="16">
        <f t="shared" si="18"/>
        <v>11913</v>
      </c>
      <c r="AR41" s="16">
        <f t="shared" si="19"/>
        <v>25457</v>
      </c>
      <c r="AS41" s="59"/>
      <c r="AT41" s="36"/>
      <c r="AU41" s="36">
        <f t="shared" si="14"/>
        <v>0</v>
      </c>
      <c r="AV41" s="63">
        <f t="shared" si="23"/>
        <v>28120</v>
      </c>
      <c r="AW41" s="63">
        <f t="shared" si="24"/>
        <v>9250</v>
      </c>
      <c r="AX41" s="63">
        <f t="shared" si="25"/>
        <v>37370</v>
      </c>
      <c r="AY41" s="37">
        <f t="shared" si="20"/>
        <v>69948</v>
      </c>
      <c r="AZ41" s="37">
        <f t="shared" si="26"/>
        <v>17419</v>
      </c>
      <c r="BA41" s="37">
        <f t="shared" si="15"/>
        <v>87367</v>
      </c>
    </row>
    <row r="42" spans="1:53" ht="22.5" customHeight="1">
      <c r="A42" s="61" t="s">
        <v>72</v>
      </c>
      <c r="B42" s="62" t="s">
        <v>34</v>
      </c>
      <c r="C42" s="59">
        <v>38283</v>
      </c>
      <c r="D42" s="58">
        <v>0.07</v>
      </c>
      <c r="E42" s="14">
        <v>3614</v>
      </c>
      <c r="F42" s="14">
        <v>0.01</v>
      </c>
      <c r="G42" s="31">
        <f t="shared" si="16"/>
        <v>41897</v>
      </c>
      <c r="H42" s="14">
        <f t="shared" si="1"/>
        <v>0.08</v>
      </c>
      <c r="I42" s="14"/>
      <c r="J42" s="14"/>
      <c r="K42" s="14">
        <f t="shared" si="2"/>
        <v>0</v>
      </c>
      <c r="L42" s="14">
        <v>54400</v>
      </c>
      <c r="M42" s="14"/>
      <c r="N42" s="14">
        <f t="shared" si="3"/>
        <v>54400</v>
      </c>
      <c r="O42" s="16"/>
      <c r="P42" s="16"/>
      <c r="Q42" s="13">
        <f t="shared" si="4"/>
        <v>0</v>
      </c>
      <c r="R42" s="15"/>
      <c r="S42" s="15"/>
      <c r="T42" s="15">
        <f t="shared" si="5"/>
        <v>0</v>
      </c>
      <c r="U42" s="15"/>
      <c r="V42" s="15"/>
      <c r="W42" s="15">
        <f t="shared" si="6"/>
        <v>0</v>
      </c>
      <c r="X42" s="15"/>
      <c r="Y42" s="15"/>
      <c r="Z42" s="15">
        <f t="shared" si="7"/>
        <v>0</v>
      </c>
      <c r="AA42" s="60"/>
      <c r="AB42" s="16"/>
      <c r="AC42" s="16">
        <f t="shared" si="8"/>
        <v>0</v>
      </c>
      <c r="AD42" s="16"/>
      <c r="AE42" s="16"/>
      <c r="AF42" s="16">
        <f t="shared" si="9"/>
        <v>0</v>
      </c>
      <c r="AG42" s="7">
        <f t="shared" si="10"/>
        <v>92683</v>
      </c>
      <c r="AH42" s="7">
        <f t="shared" si="11"/>
        <v>3614</v>
      </c>
      <c r="AI42" s="7">
        <f t="shared" si="12"/>
        <v>96297</v>
      </c>
      <c r="AJ42" s="16">
        <f t="shared" si="21"/>
        <v>6362</v>
      </c>
      <c r="AK42" s="59">
        <v>2036</v>
      </c>
      <c r="AL42" s="59">
        <v>4326</v>
      </c>
      <c r="AM42" s="16">
        <f t="shared" si="22"/>
        <v>4477</v>
      </c>
      <c r="AN42" s="16">
        <v>1420</v>
      </c>
      <c r="AO42" s="16">
        <v>3057</v>
      </c>
      <c r="AP42" s="16">
        <f t="shared" si="17"/>
        <v>10839</v>
      </c>
      <c r="AQ42" s="16">
        <f t="shared" si="18"/>
        <v>3456</v>
      </c>
      <c r="AR42" s="16">
        <f t="shared" si="19"/>
        <v>7383</v>
      </c>
      <c r="AS42" s="59">
        <v>198612</v>
      </c>
      <c r="AT42" s="36">
        <v>180000</v>
      </c>
      <c r="AU42" s="36">
        <f t="shared" si="14"/>
        <v>378612</v>
      </c>
      <c r="AV42" s="63">
        <f t="shared" si="23"/>
        <v>204974</v>
      </c>
      <c r="AW42" s="63">
        <f t="shared" si="24"/>
        <v>184477</v>
      </c>
      <c r="AX42" s="63">
        <f t="shared" si="25"/>
        <v>389451</v>
      </c>
      <c r="AY42" s="37">
        <f t="shared" si="20"/>
        <v>297657</v>
      </c>
      <c r="AZ42" s="37">
        <f t="shared" si="26"/>
        <v>188091</v>
      </c>
      <c r="BA42" s="37">
        <f t="shared" si="15"/>
        <v>485748</v>
      </c>
    </row>
    <row r="43" spans="1:53" ht="18.75" customHeight="1">
      <c r="A43" s="61" t="s">
        <v>73</v>
      </c>
      <c r="B43" s="62" t="s">
        <v>35</v>
      </c>
      <c r="C43" s="59"/>
      <c r="D43" s="58"/>
      <c r="E43" s="14"/>
      <c r="F43" s="14"/>
      <c r="G43" s="31">
        <f t="shared" si="16"/>
        <v>0</v>
      </c>
      <c r="H43" s="14">
        <f t="shared" si="1"/>
        <v>0</v>
      </c>
      <c r="I43" s="14"/>
      <c r="J43" s="14"/>
      <c r="K43" s="14">
        <f t="shared" si="2"/>
        <v>0</v>
      </c>
      <c r="L43" s="14"/>
      <c r="M43" s="14"/>
      <c r="N43" s="14">
        <f t="shared" si="3"/>
        <v>0</v>
      </c>
      <c r="O43" s="16"/>
      <c r="P43" s="16"/>
      <c r="Q43" s="13">
        <f t="shared" si="4"/>
        <v>0</v>
      </c>
      <c r="R43" s="15"/>
      <c r="S43" s="15"/>
      <c r="T43" s="15">
        <f t="shared" si="5"/>
        <v>0</v>
      </c>
      <c r="U43" s="15"/>
      <c r="V43" s="15"/>
      <c r="W43" s="15">
        <f t="shared" si="6"/>
        <v>0</v>
      </c>
      <c r="X43" s="15"/>
      <c r="Y43" s="15"/>
      <c r="Z43" s="15">
        <f t="shared" si="7"/>
        <v>0</v>
      </c>
      <c r="AA43" s="60"/>
      <c r="AB43" s="16"/>
      <c r="AC43" s="16">
        <f t="shared" si="8"/>
        <v>0</v>
      </c>
      <c r="AD43" s="16"/>
      <c r="AE43" s="16"/>
      <c r="AF43" s="16">
        <f t="shared" si="9"/>
        <v>0</v>
      </c>
      <c r="AG43" s="7">
        <f t="shared" si="10"/>
        <v>0</v>
      </c>
      <c r="AH43" s="7">
        <f t="shared" si="11"/>
        <v>0</v>
      </c>
      <c r="AI43" s="7">
        <f t="shared" si="12"/>
        <v>0</v>
      </c>
      <c r="AJ43" s="16">
        <f t="shared" si="21"/>
        <v>11816</v>
      </c>
      <c r="AK43" s="59">
        <v>3781</v>
      </c>
      <c r="AL43" s="59">
        <v>8035</v>
      </c>
      <c r="AM43" s="16">
        <f t="shared" si="22"/>
        <v>5604</v>
      </c>
      <c r="AN43" s="16">
        <v>1772</v>
      </c>
      <c r="AO43" s="16">
        <v>3832</v>
      </c>
      <c r="AP43" s="16">
        <f t="shared" si="17"/>
        <v>17420</v>
      </c>
      <c r="AQ43" s="16">
        <f t="shared" si="18"/>
        <v>5553</v>
      </c>
      <c r="AR43" s="16">
        <f t="shared" si="19"/>
        <v>11867</v>
      </c>
      <c r="AS43" s="59"/>
      <c r="AT43" s="36"/>
      <c r="AU43" s="36">
        <f t="shared" si="14"/>
        <v>0</v>
      </c>
      <c r="AV43" s="63">
        <f t="shared" si="23"/>
        <v>11816</v>
      </c>
      <c r="AW43" s="63">
        <f t="shared" si="24"/>
        <v>5604</v>
      </c>
      <c r="AX43" s="63">
        <f t="shared" si="25"/>
        <v>17420</v>
      </c>
      <c r="AY43" s="37">
        <f t="shared" si="20"/>
        <v>11816</v>
      </c>
      <c r="AZ43" s="37">
        <f t="shared" si="26"/>
        <v>5604</v>
      </c>
      <c r="BA43" s="37">
        <f t="shared" si="15"/>
        <v>17420</v>
      </c>
    </row>
    <row r="44" spans="1:53" ht="22.5" customHeight="1">
      <c r="A44" s="61" t="s">
        <v>74</v>
      </c>
      <c r="B44" s="62" t="s">
        <v>36</v>
      </c>
      <c r="C44" s="59"/>
      <c r="D44" s="58"/>
      <c r="E44" s="14"/>
      <c r="F44" s="14"/>
      <c r="G44" s="31">
        <f t="shared" si="16"/>
        <v>0</v>
      </c>
      <c r="H44" s="14">
        <f t="shared" si="1"/>
        <v>0</v>
      </c>
      <c r="I44" s="14"/>
      <c r="J44" s="14"/>
      <c r="K44" s="14">
        <f t="shared" si="2"/>
        <v>0</v>
      </c>
      <c r="L44" s="14">
        <v>74800</v>
      </c>
      <c r="M44" s="14"/>
      <c r="N44" s="14">
        <f t="shared" si="3"/>
        <v>74800</v>
      </c>
      <c r="O44" s="16"/>
      <c r="P44" s="16"/>
      <c r="Q44" s="13">
        <f t="shared" si="4"/>
        <v>0</v>
      </c>
      <c r="R44" s="15"/>
      <c r="S44" s="15"/>
      <c r="T44" s="15">
        <f t="shared" si="5"/>
        <v>0</v>
      </c>
      <c r="U44" s="15"/>
      <c r="V44" s="15"/>
      <c r="W44" s="15">
        <f t="shared" si="6"/>
        <v>0</v>
      </c>
      <c r="X44" s="15"/>
      <c r="Y44" s="15"/>
      <c r="Z44" s="15">
        <f t="shared" si="7"/>
        <v>0</v>
      </c>
      <c r="AA44" s="60"/>
      <c r="AB44" s="16"/>
      <c r="AC44" s="16">
        <f t="shared" si="8"/>
        <v>0</v>
      </c>
      <c r="AD44" s="16"/>
      <c r="AE44" s="16"/>
      <c r="AF44" s="16">
        <f t="shared" si="9"/>
        <v>0</v>
      </c>
      <c r="AG44" s="7">
        <f t="shared" si="10"/>
        <v>74800</v>
      </c>
      <c r="AH44" s="7">
        <f t="shared" si="11"/>
        <v>0</v>
      </c>
      <c r="AI44" s="7">
        <f t="shared" si="12"/>
        <v>74800</v>
      </c>
      <c r="AJ44" s="16">
        <f t="shared" si="21"/>
        <v>11169</v>
      </c>
      <c r="AK44" s="59">
        <v>3574</v>
      </c>
      <c r="AL44" s="59">
        <v>7595</v>
      </c>
      <c r="AM44" s="16">
        <f t="shared" si="22"/>
        <v>5250</v>
      </c>
      <c r="AN44" s="16">
        <v>1660</v>
      </c>
      <c r="AO44" s="16">
        <v>3590</v>
      </c>
      <c r="AP44" s="16">
        <f t="shared" si="17"/>
        <v>16419</v>
      </c>
      <c r="AQ44" s="16">
        <f t="shared" si="18"/>
        <v>5234</v>
      </c>
      <c r="AR44" s="16">
        <f t="shared" si="19"/>
        <v>11185</v>
      </c>
      <c r="AS44" s="59"/>
      <c r="AT44" s="36"/>
      <c r="AU44" s="36">
        <f t="shared" si="14"/>
        <v>0</v>
      </c>
      <c r="AV44" s="63">
        <f t="shared" si="23"/>
        <v>11169</v>
      </c>
      <c r="AW44" s="63">
        <f t="shared" si="24"/>
        <v>5250</v>
      </c>
      <c r="AX44" s="63">
        <f t="shared" si="25"/>
        <v>16419</v>
      </c>
      <c r="AY44" s="37">
        <f t="shared" si="20"/>
        <v>85969</v>
      </c>
      <c r="AZ44" s="37">
        <f t="shared" si="26"/>
        <v>5250</v>
      </c>
      <c r="BA44" s="37">
        <f t="shared" si="15"/>
        <v>91219</v>
      </c>
    </row>
    <row r="45" spans="1:53" s="6" customFormat="1" ht="19.5" customHeight="1">
      <c r="A45" s="74" t="s">
        <v>42</v>
      </c>
      <c r="B45" s="74"/>
      <c r="C45" s="30">
        <f>SUM(C16:C44)</f>
        <v>2735701</v>
      </c>
      <c r="D45" s="5">
        <f>SUM(D16:D44)</f>
        <v>4.98</v>
      </c>
      <c r="E45" s="30">
        <f>SUM(E16:E44)</f>
        <v>19041</v>
      </c>
      <c r="F45" s="5">
        <f>SUM(F16:F44)</f>
        <v>0.21</v>
      </c>
      <c r="G45" s="45">
        <f t="shared" si="16"/>
        <v>2754742</v>
      </c>
      <c r="H45" s="46">
        <f t="shared" si="1"/>
        <v>5.19</v>
      </c>
      <c r="I45" s="46">
        <f>SUM(I16:I44)</f>
        <v>0</v>
      </c>
      <c r="J45" s="46">
        <f>SUM(J16:J44)</f>
        <v>0</v>
      </c>
      <c r="K45" s="46">
        <f t="shared" si="2"/>
        <v>0</v>
      </c>
      <c r="L45" s="46">
        <f>SUM(L16:L44)</f>
        <v>292100</v>
      </c>
      <c r="M45" s="46">
        <f>SUM(M16:M44)</f>
        <v>40000</v>
      </c>
      <c r="N45" s="46">
        <f t="shared" si="3"/>
        <v>332100</v>
      </c>
      <c r="O45" s="30">
        <f>SUM(O16:O44)</f>
        <v>0</v>
      </c>
      <c r="P45" s="30">
        <f>SUM(P16:P44)</f>
        <v>0</v>
      </c>
      <c r="Q45" s="47">
        <f t="shared" si="4"/>
        <v>0</v>
      </c>
      <c r="R45" s="30">
        <f>SUM(R16:R44)</f>
        <v>0</v>
      </c>
      <c r="S45" s="30">
        <f>SUM(S16:S44)</f>
        <v>0</v>
      </c>
      <c r="T45" s="15">
        <f t="shared" si="5"/>
        <v>0</v>
      </c>
      <c r="U45" s="30">
        <f>SUM(U16:U44)</f>
        <v>0</v>
      </c>
      <c r="V45" s="30">
        <f>SUM(V16:V44)</f>
        <v>0</v>
      </c>
      <c r="W45" s="15">
        <f t="shared" si="6"/>
        <v>0</v>
      </c>
      <c r="X45" s="30">
        <f>SUM(X16:X44)</f>
        <v>0</v>
      </c>
      <c r="Y45" s="30">
        <f>SUM(Y16:Y44)</f>
        <v>0</v>
      </c>
      <c r="Z45" s="15">
        <f t="shared" si="7"/>
        <v>0</v>
      </c>
      <c r="AA45" s="30">
        <f>SUM(AA16:AA44)</f>
        <v>1110000</v>
      </c>
      <c r="AB45" s="30">
        <f>SUM(AB16:AB44)</f>
        <v>-1110000</v>
      </c>
      <c r="AC45" s="49">
        <f t="shared" si="8"/>
        <v>0</v>
      </c>
      <c r="AD45" s="30">
        <f>SUM(AD16:AD44)</f>
        <v>0</v>
      </c>
      <c r="AE45" s="30">
        <f>SUM(AE16:AE44)</f>
        <v>0</v>
      </c>
      <c r="AF45" s="49">
        <f t="shared" si="9"/>
        <v>0</v>
      </c>
      <c r="AG45" s="7">
        <f t="shared" si="10"/>
        <v>4137801</v>
      </c>
      <c r="AH45" s="7">
        <f t="shared" si="11"/>
        <v>-1050959</v>
      </c>
      <c r="AI45" s="7">
        <f t="shared" si="12"/>
        <v>3086842</v>
      </c>
      <c r="AJ45" s="30">
        <f aca="true" t="shared" si="27" ref="AJ45:AT45">SUM(AJ16:AJ44)</f>
        <v>413394</v>
      </c>
      <c r="AK45" s="30">
        <f t="shared" si="27"/>
        <v>132289</v>
      </c>
      <c r="AL45" s="30">
        <f t="shared" si="27"/>
        <v>281105</v>
      </c>
      <c r="AM45" s="30">
        <f t="shared" si="27"/>
        <v>222528</v>
      </c>
      <c r="AN45" s="30">
        <f t="shared" si="27"/>
        <v>70442</v>
      </c>
      <c r="AO45" s="30">
        <f t="shared" si="27"/>
        <v>152086</v>
      </c>
      <c r="AP45" s="30">
        <f t="shared" si="27"/>
        <v>635922</v>
      </c>
      <c r="AQ45" s="30">
        <f t="shared" si="27"/>
        <v>202731</v>
      </c>
      <c r="AR45" s="30">
        <f t="shared" si="27"/>
        <v>433191</v>
      </c>
      <c r="AS45" s="52">
        <f t="shared" si="27"/>
        <v>642026</v>
      </c>
      <c r="AT45" s="52">
        <f t="shared" si="27"/>
        <v>240974</v>
      </c>
      <c r="AU45" s="53">
        <f t="shared" si="14"/>
        <v>883000</v>
      </c>
      <c r="AV45" s="52">
        <f>SUM(AV16:AV44)</f>
        <v>1055420</v>
      </c>
      <c r="AW45" s="52">
        <f>SUM(AW16:AW44)</f>
        <v>463502</v>
      </c>
      <c r="AX45" s="52">
        <f>SUM(AX16:AX44)</f>
        <v>1518922</v>
      </c>
      <c r="AY45" s="52">
        <f>SUM(AY16:AY44)</f>
        <v>5193221</v>
      </c>
      <c r="AZ45" s="37">
        <f t="shared" si="26"/>
        <v>-587457</v>
      </c>
      <c r="BA45" s="37">
        <f t="shared" si="15"/>
        <v>4605764</v>
      </c>
    </row>
    <row r="46" spans="1:53" ht="51" customHeight="1" hidden="1">
      <c r="A46" s="61"/>
      <c r="B46" s="62" t="s">
        <v>90</v>
      </c>
      <c r="C46" s="16"/>
      <c r="D46" s="14"/>
      <c r="E46" s="14"/>
      <c r="F46" s="14"/>
      <c r="G46" s="31">
        <f t="shared" si="16"/>
        <v>0</v>
      </c>
      <c r="H46" s="14">
        <f t="shared" si="1"/>
        <v>0</v>
      </c>
      <c r="I46" s="14"/>
      <c r="J46" s="14"/>
      <c r="K46" s="14">
        <f t="shared" si="2"/>
        <v>0</v>
      </c>
      <c r="L46" s="14"/>
      <c r="M46" s="14"/>
      <c r="N46" s="14">
        <f t="shared" si="3"/>
        <v>0</v>
      </c>
      <c r="O46" s="16"/>
      <c r="P46" s="16"/>
      <c r="Q46" s="13">
        <f t="shared" si="4"/>
        <v>0</v>
      </c>
      <c r="R46" s="17"/>
      <c r="S46" s="17"/>
      <c r="T46" s="15">
        <f t="shared" si="5"/>
        <v>0</v>
      </c>
      <c r="U46" s="17"/>
      <c r="V46" s="17"/>
      <c r="W46" s="15">
        <f t="shared" si="6"/>
        <v>0</v>
      </c>
      <c r="X46" s="15"/>
      <c r="Y46" s="15"/>
      <c r="Z46" s="15">
        <f t="shared" si="7"/>
        <v>0</v>
      </c>
      <c r="AA46" s="16"/>
      <c r="AB46" s="16"/>
      <c r="AC46" s="16">
        <f t="shared" si="8"/>
        <v>0</v>
      </c>
      <c r="AD46" s="16"/>
      <c r="AE46" s="16"/>
      <c r="AF46" s="16">
        <f t="shared" si="9"/>
        <v>0</v>
      </c>
      <c r="AG46" s="7">
        <f t="shared" si="10"/>
        <v>0</v>
      </c>
      <c r="AH46" s="7">
        <f t="shared" si="11"/>
        <v>0</v>
      </c>
      <c r="AI46" s="7">
        <f t="shared" si="12"/>
        <v>0</v>
      </c>
      <c r="AJ46" s="7"/>
      <c r="AK46" s="16"/>
      <c r="AL46" s="16"/>
      <c r="AM46" s="16"/>
      <c r="AN46" s="16"/>
      <c r="AO46" s="16"/>
      <c r="AP46" s="16"/>
      <c r="AQ46" s="16"/>
      <c r="AR46" s="16"/>
      <c r="AS46" s="52"/>
      <c r="AT46" s="36"/>
      <c r="AU46" s="36">
        <f t="shared" si="14"/>
        <v>0</v>
      </c>
      <c r="AV46" s="52"/>
      <c r="AW46" s="63"/>
      <c r="AX46" s="63"/>
      <c r="AY46" s="37">
        <f>AG46+AJ46</f>
        <v>0</v>
      </c>
      <c r="AZ46" s="37">
        <f t="shared" si="26"/>
        <v>0</v>
      </c>
      <c r="BA46" s="37">
        <f t="shared" si="15"/>
        <v>0</v>
      </c>
    </row>
    <row r="47" spans="1:53" ht="14.25" customHeight="1" hidden="1">
      <c r="A47" s="61"/>
      <c r="B47" s="62" t="s">
        <v>2</v>
      </c>
      <c r="C47" s="18"/>
      <c r="D47" s="19"/>
      <c r="E47" s="19"/>
      <c r="F47" s="19"/>
      <c r="G47" s="31">
        <f t="shared" si="16"/>
        <v>0</v>
      </c>
      <c r="H47" s="14">
        <f t="shared" si="1"/>
        <v>0</v>
      </c>
      <c r="I47" s="14"/>
      <c r="J47" s="14"/>
      <c r="K47" s="14">
        <f t="shared" si="2"/>
        <v>0</v>
      </c>
      <c r="L47" s="14"/>
      <c r="M47" s="14"/>
      <c r="N47" s="14">
        <f t="shared" si="3"/>
        <v>0</v>
      </c>
      <c r="O47" s="16"/>
      <c r="P47" s="16"/>
      <c r="Q47" s="13">
        <f t="shared" si="4"/>
        <v>0</v>
      </c>
      <c r="R47" s="17"/>
      <c r="S47" s="17"/>
      <c r="T47" s="15">
        <f t="shared" si="5"/>
        <v>0</v>
      </c>
      <c r="U47" s="17"/>
      <c r="V47" s="17"/>
      <c r="W47" s="15">
        <f t="shared" si="6"/>
        <v>0</v>
      </c>
      <c r="X47" s="15"/>
      <c r="Y47" s="15"/>
      <c r="Z47" s="15">
        <f t="shared" si="7"/>
        <v>0</v>
      </c>
      <c r="AA47" s="16"/>
      <c r="AB47" s="16"/>
      <c r="AC47" s="16">
        <f t="shared" si="8"/>
        <v>0</v>
      </c>
      <c r="AD47" s="16"/>
      <c r="AE47" s="16"/>
      <c r="AF47" s="16">
        <f t="shared" si="9"/>
        <v>0</v>
      </c>
      <c r="AG47" s="7">
        <f t="shared" si="10"/>
        <v>0</v>
      </c>
      <c r="AH47" s="7">
        <f t="shared" si="11"/>
        <v>0</v>
      </c>
      <c r="AI47" s="7">
        <f t="shared" si="12"/>
        <v>0</v>
      </c>
      <c r="AJ47" s="7"/>
      <c r="AK47" s="16"/>
      <c r="AL47" s="16"/>
      <c r="AM47" s="16"/>
      <c r="AN47" s="16"/>
      <c r="AO47" s="16"/>
      <c r="AP47" s="16"/>
      <c r="AQ47" s="16"/>
      <c r="AR47" s="16"/>
      <c r="AS47" s="36"/>
      <c r="AT47" s="36"/>
      <c r="AU47" s="36">
        <f t="shared" si="14"/>
        <v>0</v>
      </c>
      <c r="AV47" s="64">
        <f>AJ47+AS47</f>
        <v>0</v>
      </c>
      <c r="AW47" s="63">
        <f>AM47+AT47</f>
        <v>0</v>
      </c>
      <c r="AX47" s="65">
        <f>AP47+AU47</f>
        <v>0</v>
      </c>
      <c r="AY47" s="37">
        <f>AG47+AV47</f>
        <v>0</v>
      </c>
      <c r="AZ47" s="37">
        <f t="shared" si="26"/>
        <v>0</v>
      </c>
      <c r="BA47" s="37">
        <f t="shared" si="15"/>
        <v>0</v>
      </c>
    </row>
    <row r="48" spans="1:53" ht="23.25" customHeight="1">
      <c r="A48" s="61" t="s">
        <v>75</v>
      </c>
      <c r="B48" s="62" t="s">
        <v>101</v>
      </c>
      <c r="C48" s="18"/>
      <c r="D48" s="19"/>
      <c r="E48" s="19"/>
      <c r="F48" s="19"/>
      <c r="G48" s="31">
        <f t="shared" si="16"/>
        <v>0</v>
      </c>
      <c r="H48" s="14">
        <f t="shared" si="1"/>
        <v>0</v>
      </c>
      <c r="I48" s="14"/>
      <c r="J48" s="14"/>
      <c r="K48" s="14">
        <f t="shared" si="2"/>
        <v>0</v>
      </c>
      <c r="L48" s="14"/>
      <c r="M48" s="14"/>
      <c r="N48" s="14">
        <f t="shared" si="3"/>
        <v>0</v>
      </c>
      <c r="O48" s="16">
        <v>30000</v>
      </c>
      <c r="P48" s="16"/>
      <c r="Q48" s="13">
        <f t="shared" si="4"/>
        <v>30000</v>
      </c>
      <c r="R48" s="17"/>
      <c r="S48" s="17"/>
      <c r="T48" s="15">
        <f t="shared" si="5"/>
        <v>0</v>
      </c>
      <c r="U48" s="17">
        <v>50800</v>
      </c>
      <c r="V48" s="17">
        <v>-600</v>
      </c>
      <c r="W48" s="15">
        <f t="shared" si="6"/>
        <v>50200</v>
      </c>
      <c r="X48" s="15"/>
      <c r="Y48" s="15"/>
      <c r="Z48" s="15">
        <f t="shared" si="7"/>
        <v>0</v>
      </c>
      <c r="AA48" s="16"/>
      <c r="AB48" s="16"/>
      <c r="AC48" s="16">
        <f t="shared" si="8"/>
        <v>0</v>
      </c>
      <c r="AD48" s="16"/>
      <c r="AE48" s="16"/>
      <c r="AF48" s="16">
        <f t="shared" si="9"/>
        <v>0</v>
      </c>
      <c r="AG48" s="7">
        <f t="shared" si="10"/>
        <v>80800</v>
      </c>
      <c r="AH48" s="7">
        <f t="shared" si="11"/>
        <v>-600</v>
      </c>
      <c r="AI48" s="7">
        <f t="shared" si="12"/>
        <v>80200</v>
      </c>
      <c r="AJ48" s="7"/>
      <c r="AK48" s="16"/>
      <c r="AL48" s="16"/>
      <c r="AM48" s="16">
        <f>AN48+AO48</f>
        <v>0</v>
      </c>
      <c r="AN48" s="16"/>
      <c r="AO48" s="16"/>
      <c r="AP48" s="16">
        <f>AJ48+AM48</f>
        <v>0</v>
      </c>
      <c r="AQ48" s="16"/>
      <c r="AR48" s="16"/>
      <c r="AS48" s="36"/>
      <c r="AT48" s="36"/>
      <c r="AU48" s="36">
        <f>AS48+AT48</f>
        <v>0</v>
      </c>
      <c r="AV48" s="64">
        <f>AJ48+AS48</f>
        <v>0</v>
      </c>
      <c r="AW48" s="63">
        <f>AM48+AT48</f>
        <v>0</v>
      </c>
      <c r="AX48" s="65">
        <f>AP48+AU48</f>
        <v>0</v>
      </c>
      <c r="AY48" s="37">
        <f>AG48+AV48</f>
        <v>80800</v>
      </c>
      <c r="AZ48" s="37">
        <f t="shared" si="26"/>
        <v>-600</v>
      </c>
      <c r="BA48" s="37">
        <f t="shared" si="15"/>
        <v>80200</v>
      </c>
    </row>
    <row r="49" spans="1:53" s="44" customFormat="1" ht="22.5" customHeight="1">
      <c r="A49" s="137" t="s">
        <v>38</v>
      </c>
      <c r="B49" s="137"/>
      <c r="C49" s="18">
        <f>C15+C45</f>
        <v>2811000</v>
      </c>
      <c r="D49" s="19">
        <f>D15+D45</f>
        <v>5.12</v>
      </c>
      <c r="E49" s="18">
        <f>E15+E45</f>
        <v>64912</v>
      </c>
      <c r="F49" s="19">
        <f>F15+F45</f>
        <v>0.3</v>
      </c>
      <c r="G49" s="39">
        <f t="shared" si="16"/>
        <v>2875912</v>
      </c>
      <c r="H49" s="40">
        <f t="shared" si="1"/>
        <v>5.42</v>
      </c>
      <c r="I49" s="40">
        <f>I15+I45+I47+I48</f>
        <v>0</v>
      </c>
      <c r="J49" s="40">
        <f>J15+J45+J47+J48</f>
        <v>0</v>
      </c>
      <c r="K49" s="40">
        <f t="shared" si="2"/>
        <v>0</v>
      </c>
      <c r="L49" s="40">
        <f>L15+L45+L47+L48</f>
        <v>292100</v>
      </c>
      <c r="M49" s="40">
        <f>M15+M45+M47+M48</f>
        <v>40000</v>
      </c>
      <c r="N49" s="40">
        <f t="shared" si="3"/>
        <v>332100</v>
      </c>
      <c r="O49" s="41">
        <f>O15+O45+O48</f>
        <v>30000</v>
      </c>
      <c r="P49" s="41">
        <f>P15+P45+P48</f>
        <v>0</v>
      </c>
      <c r="Q49" s="42">
        <f t="shared" si="4"/>
        <v>30000</v>
      </c>
      <c r="R49" s="41">
        <f>R15+R45+R48+R46</f>
        <v>0</v>
      </c>
      <c r="S49" s="41">
        <f>S15+S45+S48+S46</f>
        <v>0</v>
      </c>
      <c r="T49" s="15">
        <f t="shared" si="5"/>
        <v>0</v>
      </c>
      <c r="U49" s="41">
        <f>U15+U45+U48</f>
        <v>50800</v>
      </c>
      <c r="V49" s="41">
        <f>V15+V45+V48</f>
        <v>-600</v>
      </c>
      <c r="W49" s="15">
        <f t="shared" si="6"/>
        <v>50200</v>
      </c>
      <c r="X49" s="41">
        <f>X15+X45+X48+X46</f>
        <v>0</v>
      </c>
      <c r="Y49" s="41">
        <f>Y15+Y45+Y48+Y46</f>
        <v>0</v>
      </c>
      <c r="Z49" s="15">
        <f t="shared" si="7"/>
        <v>0</v>
      </c>
      <c r="AA49" s="41">
        <f>AA15+AA45+AA48</f>
        <v>1110000</v>
      </c>
      <c r="AB49" s="41">
        <f>AB15+AB45+AB48</f>
        <v>-1110000</v>
      </c>
      <c r="AC49" s="7">
        <f t="shared" si="8"/>
        <v>0</v>
      </c>
      <c r="AD49" s="41">
        <f>AD15+AD45+AD48</f>
        <v>0</v>
      </c>
      <c r="AE49" s="41">
        <f>AE15+AE45+AE48</f>
        <v>0</v>
      </c>
      <c r="AF49" s="7">
        <f t="shared" si="9"/>
        <v>0</v>
      </c>
      <c r="AG49" s="7">
        <f t="shared" si="10"/>
        <v>4293900</v>
      </c>
      <c r="AH49" s="7">
        <f t="shared" si="11"/>
        <v>-1005688</v>
      </c>
      <c r="AI49" s="7">
        <f t="shared" si="12"/>
        <v>3288212</v>
      </c>
      <c r="AJ49" s="41">
        <f>AJ15+AJ45+AJ48</f>
        <v>471400</v>
      </c>
      <c r="AK49" s="41">
        <f>AK15+AK45+AK48</f>
        <v>150800</v>
      </c>
      <c r="AL49" s="41">
        <f>AL15+AL45+AL48</f>
        <v>320600</v>
      </c>
      <c r="AM49" s="41">
        <f aca="true" t="shared" si="28" ref="AM49:AR49">AM15+AM45+AM48</f>
        <v>253800</v>
      </c>
      <c r="AN49" s="41">
        <f t="shared" si="28"/>
        <v>80400</v>
      </c>
      <c r="AO49" s="41">
        <f t="shared" si="28"/>
        <v>173400</v>
      </c>
      <c r="AP49" s="41">
        <f t="shared" si="28"/>
        <v>725200</v>
      </c>
      <c r="AQ49" s="41">
        <f t="shared" si="28"/>
        <v>231200</v>
      </c>
      <c r="AR49" s="41">
        <f t="shared" si="28"/>
        <v>494000</v>
      </c>
      <c r="AS49" s="19">
        <f aca="true" t="shared" si="29" ref="AS49:AX49">AS15+AS45+AS48+AS47</f>
        <v>642026</v>
      </c>
      <c r="AT49" s="19">
        <f t="shared" si="29"/>
        <v>240974</v>
      </c>
      <c r="AU49" s="19">
        <f t="shared" si="29"/>
        <v>883000</v>
      </c>
      <c r="AV49" s="43">
        <f t="shared" si="29"/>
        <v>1113426</v>
      </c>
      <c r="AW49" s="43">
        <f t="shared" si="29"/>
        <v>494774</v>
      </c>
      <c r="AX49" s="43">
        <f t="shared" si="29"/>
        <v>1608200</v>
      </c>
      <c r="AY49" s="19">
        <f>AY15+AY45+AY48+AY47+AY46</f>
        <v>5407326</v>
      </c>
      <c r="AZ49" s="37">
        <f t="shared" si="26"/>
        <v>-510914</v>
      </c>
      <c r="BA49" s="37">
        <f t="shared" si="15"/>
        <v>4896412</v>
      </c>
    </row>
    <row r="50" spans="5:53" ht="32.25" customHeight="1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2"/>
      <c r="AH50" s="22"/>
      <c r="AI50" s="22"/>
      <c r="AJ50" s="140" t="s">
        <v>93</v>
      </c>
      <c r="AK50" s="140"/>
      <c r="AL50" s="140"/>
      <c r="AM50" s="140"/>
      <c r="AN50" s="29"/>
      <c r="AO50" s="29"/>
      <c r="AP50" s="29"/>
      <c r="AQ50" s="29"/>
      <c r="AR50" s="29"/>
      <c r="AS50" s="29"/>
      <c r="AT50" s="29"/>
      <c r="AU50" s="136" t="s">
        <v>94</v>
      </c>
      <c r="AV50" s="136"/>
      <c r="AW50" s="136"/>
      <c r="AX50" s="20"/>
      <c r="AY50" s="2"/>
      <c r="AZ50" s="2"/>
      <c r="BA50" s="2"/>
    </row>
    <row r="51" ht="12" customHeight="1"/>
    <row r="52" spans="2:50" ht="15.75"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2"/>
      <c r="P52" s="22"/>
      <c r="Q52" s="22"/>
      <c r="R52" s="22"/>
      <c r="S52" s="22"/>
      <c r="T52" s="22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3:50" ht="15.75"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"/>
      <c r="AH53" s="2"/>
      <c r="AI53" s="2"/>
      <c r="AJ53" s="2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8" spans="51:53" ht="15.75">
      <c r="AY58" s="24"/>
      <c r="AZ58" s="24"/>
      <c r="BA58" s="24"/>
    </row>
  </sheetData>
  <mergeCells count="56">
    <mergeCell ref="C13:D13"/>
    <mergeCell ref="AA12:AC12"/>
    <mergeCell ref="C12:H12"/>
    <mergeCell ref="O12:Q12"/>
    <mergeCell ref="E13:F13"/>
    <mergeCell ref="G13:H13"/>
    <mergeCell ref="I12:K12"/>
    <mergeCell ref="L12:N12"/>
    <mergeCell ref="R12:T12"/>
    <mergeCell ref="AY12:BA12"/>
    <mergeCell ref="AJ12:AR12"/>
    <mergeCell ref="AS12:AU12"/>
    <mergeCell ref="AV12:AX12"/>
    <mergeCell ref="AJ13:AL13"/>
    <mergeCell ref="AM13:AO13"/>
    <mergeCell ref="AJ10:AJ11"/>
    <mergeCell ref="AP10:AP11"/>
    <mergeCell ref="AP13:AR13"/>
    <mergeCell ref="AU50:AW50"/>
    <mergeCell ref="A49:B49"/>
    <mergeCell ref="A15:B15"/>
    <mergeCell ref="A45:B45"/>
    <mergeCell ref="AJ50:AM50"/>
    <mergeCell ref="AJ8:AX8"/>
    <mergeCell ref="AY8:BA11"/>
    <mergeCell ref="AN10:AO10"/>
    <mergeCell ref="AQ10:AR10"/>
    <mergeCell ref="AJ9:AR9"/>
    <mergeCell ref="AM10:AM11"/>
    <mergeCell ref="AK10:AL10"/>
    <mergeCell ref="AS9:AU11"/>
    <mergeCell ref="AV9:AX11"/>
    <mergeCell ref="G4:AB4"/>
    <mergeCell ref="AG3:AI3"/>
    <mergeCell ref="AG12:AI12"/>
    <mergeCell ref="I9:K11"/>
    <mergeCell ref="L9:N11"/>
    <mergeCell ref="X9:Z11"/>
    <mergeCell ref="X12:Z12"/>
    <mergeCell ref="AD9:AF11"/>
    <mergeCell ref="AD12:AF12"/>
    <mergeCell ref="R9:T11"/>
    <mergeCell ref="A7:A11"/>
    <mergeCell ref="U12:W12"/>
    <mergeCell ref="B7:B11"/>
    <mergeCell ref="C7:AB7"/>
    <mergeCell ref="AG1:AH1"/>
    <mergeCell ref="AC7:BA7"/>
    <mergeCell ref="B5:AI5"/>
    <mergeCell ref="C9:H10"/>
    <mergeCell ref="O9:Q11"/>
    <mergeCell ref="U9:W11"/>
    <mergeCell ref="AA9:AC11"/>
    <mergeCell ref="AG9:AI11"/>
    <mergeCell ref="C8:AI8"/>
    <mergeCell ref="AG2:AI2"/>
  </mergeCells>
  <printOptions/>
  <pageMargins left="0.7874015748031497" right="0.7874015748031497" top="1.1811023622047245" bottom="0.3937007874015748" header="0.5118110236220472" footer="0.35433070866141736"/>
  <pageSetup horizontalDpi="600" verticalDpi="600" orientation="landscape" paperSize="9" scale="45" r:id="rId1"/>
  <headerFooter alignWithMargins="0">
    <oddFooter>&amp;C&amp;P</oddFooter>
  </headerFooter>
  <colBreaks count="1" manualBreakCount="1">
    <brk id="3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2014-04-29T11:31:10Z</cp:lastPrinted>
  <dcterms:created xsi:type="dcterms:W3CDTF">2000-04-21T05:48:10Z</dcterms:created>
  <dcterms:modified xsi:type="dcterms:W3CDTF">2014-04-29T11:31:14Z</dcterms:modified>
  <cp:category/>
  <cp:version/>
  <cp:contentType/>
  <cp:contentStatus/>
</cp:coreProperties>
</file>