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ец рай" sheetId="1" r:id="rId1"/>
    <sheet name="спецфонд звед" sheetId="2" r:id="rId2"/>
    <sheet name="рай" sheetId="3" r:id="rId3"/>
    <sheet name="звед" sheetId="4" r:id="rId4"/>
  </sheets>
  <definedNames/>
  <calcPr fullCalcOnLoad="1"/>
</workbook>
</file>

<file path=xl/sharedStrings.xml><?xml version="1.0" encoding="utf-8"?>
<sst xmlns="http://schemas.openxmlformats.org/spreadsheetml/2006/main" count="99" uniqueCount="58">
  <si>
    <t>Показники</t>
  </si>
  <si>
    <t>Доходи , що враховуються при визначенні обсягу міжбюджетних трансфертів</t>
  </si>
  <si>
    <t>в т.ч.</t>
  </si>
  <si>
    <t>з  них:</t>
  </si>
  <si>
    <t>Плата за землю</t>
  </si>
  <si>
    <t>Фіксований сільськогосподарський податок</t>
  </si>
  <si>
    <t>Місцеві податки  і збори</t>
  </si>
  <si>
    <t>Податок на прибуток підприємств і організацій, що належать до комунальної власності</t>
  </si>
  <si>
    <t>Власні та закріплені доходи спеціального фонду</t>
  </si>
  <si>
    <t>Податок з власників транспортних засобів</t>
  </si>
  <si>
    <t>Грошові стягнення за шкоду, заподіяну порушенням законодавства про охорону навколишнього природного середовища в сфері господарської діяльності</t>
  </si>
  <si>
    <t>Власні надходження бюджетних установ</t>
  </si>
  <si>
    <t>Збір за забруднення навколишнього природного середовища</t>
  </si>
  <si>
    <t>Цільові фонди утворені органами місцевого самоврядування  та місцевими органами виконавчої влади</t>
  </si>
  <si>
    <t>Єдиний податок</t>
  </si>
  <si>
    <t>Надходження від продажу землі</t>
  </si>
  <si>
    <t>Надходження від відчудження  майна що у комунальній власності</t>
  </si>
  <si>
    <r>
      <t xml:space="preserve">Власні і закріпнені доходи. </t>
    </r>
    <r>
      <rPr>
        <b/>
        <sz val="14"/>
        <rFont val="Times New Roman"/>
        <family val="1"/>
      </rPr>
      <t>Всього</t>
    </r>
  </si>
  <si>
    <r>
      <t xml:space="preserve">Доходи , що не враховуються при визначенні обсягу міжбюджетних трансфертів </t>
    </r>
    <r>
      <rPr>
        <b/>
        <sz val="14"/>
        <rFont val="Times New Roman"/>
        <family val="1"/>
      </rPr>
      <t>Всього</t>
    </r>
  </si>
  <si>
    <r>
      <t xml:space="preserve">Власні і закріпнені доходи </t>
    </r>
    <r>
      <rPr>
        <b/>
        <sz val="14"/>
        <rFont val="Times New Roman"/>
        <family val="1"/>
      </rPr>
      <t>Всього</t>
    </r>
  </si>
  <si>
    <t>Інші  доходи І кошика</t>
  </si>
  <si>
    <t>Інші  доходи ІІ кошика</t>
  </si>
  <si>
    <t>Інші доходи ІІ кошика</t>
  </si>
  <si>
    <t>Начальник райфінуправління                                                                                                                     К.В.Лісунова</t>
  </si>
  <si>
    <t xml:space="preserve">Начальник райфінуправління                                                        </t>
  </si>
  <si>
    <t xml:space="preserve">К.В.Лісунова                                                 </t>
  </si>
  <si>
    <t>тис.грн.</t>
  </si>
  <si>
    <t xml:space="preserve">Начальник райфінуправління </t>
  </si>
  <si>
    <t>К.В.Лісунова</t>
  </si>
  <si>
    <t>Власні та закріплені доходи спеціального фонду       Всього:</t>
  </si>
  <si>
    <t>Доходи бюджету розвитку   Всього:</t>
  </si>
  <si>
    <t>до пояснювальної записки рішення</t>
  </si>
  <si>
    <t>Додаток 1</t>
  </si>
  <si>
    <t>Додаток 2</t>
  </si>
  <si>
    <t>Збір за першу реєстрацію колісних транспортних засобів</t>
  </si>
  <si>
    <t>Екологічний податок</t>
  </si>
  <si>
    <t>Податок на нерухоме майно, відмінне від земельної ділянки</t>
  </si>
  <si>
    <t>Додаток 4</t>
  </si>
  <si>
    <t xml:space="preserve">Порівняльний аналіз  доходів  загального фонду Конотопського  районного бюджету   </t>
  </si>
  <si>
    <t xml:space="preserve">Порівняльний аналіз доходів загального фонду зведеного бюджету   Конотопського району </t>
  </si>
  <si>
    <t xml:space="preserve">Порівняльний аналіз доходів спеціального фонду зведеного бюджету  Конотопського району </t>
  </si>
  <si>
    <t>Порівняльний аналіз  доходів спеціального фонду районного бюджету  Конотопського району</t>
  </si>
  <si>
    <t>Податок на доходи фізичних осіб</t>
  </si>
  <si>
    <t>в тому числі: благодійні внески, гранти, драрунки та кошти, що отримують бюджетні установи  для виконання цільових заходів</t>
  </si>
  <si>
    <t>Додаток 5</t>
  </si>
  <si>
    <t>Фактичне виконання за 2012 рік</t>
  </si>
  <si>
    <t>Затверджено на  2013 рік</t>
  </si>
  <si>
    <t>Контрольний показник на 2014 рік</t>
  </si>
  <si>
    <t>Пропозиції до проекту бюджету на 2014 рік</t>
  </si>
  <si>
    <t>Затверджено на 2013 кік</t>
  </si>
  <si>
    <t>Затверджено на   2013 рік</t>
  </si>
  <si>
    <t>Контрольний показник на 2014рік</t>
  </si>
  <si>
    <t>районної ради від 25.01.2014</t>
  </si>
  <si>
    <t>Фактичне виконання за 2013 рік</t>
  </si>
  <si>
    <t>Прогнозний розрахунок на 2015 рік (інд.інф.104,0%)</t>
  </si>
  <si>
    <t>Прогнозний розрахунок на 2016 рік (інд.інф.104,0%)</t>
  </si>
  <si>
    <r>
      <t>Прогнозний розрахунок на 2015 рік (</t>
    </r>
    <r>
      <rPr>
        <b/>
        <sz val="10"/>
        <rFont val="Times New Roman"/>
        <family val="1"/>
      </rPr>
      <t>інд.інф.104,0%</t>
    </r>
    <r>
      <rPr>
        <b/>
        <sz val="12"/>
        <rFont val="Times New Roman"/>
        <family val="1"/>
      </rPr>
      <t>)</t>
    </r>
  </si>
  <si>
    <r>
      <t>Прогнозний розрахунок на 2016 рік (</t>
    </r>
    <r>
      <rPr>
        <b/>
        <sz val="10"/>
        <rFont val="Times New Roman"/>
        <family val="1"/>
      </rPr>
      <t>інд.інф.104,0%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</si>
</sst>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88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188" fontId="3" fillId="0" borderId="1" xfId="0" applyNumberFormat="1" applyFont="1" applyBorder="1" applyAlignment="1">
      <alignment/>
    </xf>
    <xf numFmtId="188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188" fontId="2" fillId="2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justify"/>
    </xf>
    <xf numFmtId="188" fontId="3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88" fontId="1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88" fontId="5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88" fontId="8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188" fontId="0" fillId="0" borderId="1" xfId="0" applyNumberForma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1" sqref="H11"/>
    </sheetView>
  </sheetViews>
  <sheetFormatPr defaultColWidth="9.140625" defaultRowHeight="12.75"/>
  <cols>
    <col min="1" max="1" width="31.28125" style="0" customWidth="1"/>
    <col min="2" max="2" width="11.140625" style="0" customWidth="1"/>
    <col min="3" max="3" width="14.00390625" style="0" customWidth="1"/>
    <col min="4" max="4" width="11.7109375" style="0" customWidth="1"/>
    <col min="5" max="5" width="13.140625" style="0" customWidth="1"/>
    <col min="6" max="6" width="14.00390625" style="0" customWidth="1"/>
    <col min="7" max="7" width="16.00390625" style="0" customWidth="1"/>
    <col min="8" max="8" width="15.421875" style="0" customWidth="1"/>
  </cols>
  <sheetData>
    <row r="1" ht="15.75">
      <c r="F1" s="16" t="s">
        <v>33</v>
      </c>
    </row>
    <row r="2" ht="15.75">
      <c r="F2" s="16" t="s">
        <v>31</v>
      </c>
    </row>
    <row r="3" ht="15.75">
      <c r="F3" s="16" t="s">
        <v>52</v>
      </c>
    </row>
    <row r="5" spans="1:8" ht="34.5" customHeight="1">
      <c r="A5" s="41" t="s">
        <v>41</v>
      </c>
      <c r="B5" s="41"/>
      <c r="C5" s="41"/>
      <c r="D5" s="41"/>
      <c r="E5" s="41"/>
      <c r="F5" s="41"/>
      <c r="G5" s="41"/>
      <c r="H5" s="41"/>
    </row>
    <row r="6" spans="1:8" ht="17.25" customHeight="1">
      <c r="A6" s="21"/>
      <c r="B6" s="21"/>
      <c r="C6" s="21"/>
      <c r="D6" s="21"/>
      <c r="E6" s="21"/>
      <c r="F6" s="21"/>
      <c r="G6" s="21"/>
      <c r="H6" s="21" t="s">
        <v>26</v>
      </c>
    </row>
    <row r="7" spans="1:8" ht="62.25" customHeight="1">
      <c r="A7" s="23" t="s">
        <v>0</v>
      </c>
      <c r="B7" s="24" t="s">
        <v>45</v>
      </c>
      <c r="C7" s="24" t="s">
        <v>49</v>
      </c>
      <c r="D7" s="24" t="s">
        <v>53</v>
      </c>
      <c r="E7" s="24" t="s">
        <v>47</v>
      </c>
      <c r="F7" s="5" t="s">
        <v>48</v>
      </c>
      <c r="G7" s="24" t="s">
        <v>54</v>
      </c>
      <c r="H7" s="24" t="s">
        <v>55</v>
      </c>
    </row>
    <row r="8" spans="1:8" ht="25.5">
      <c r="A8" s="3" t="s">
        <v>8</v>
      </c>
      <c r="B8" s="25">
        <f>B10</f>
        <v>1184.2</v>
      </c>
      <c r="C8" s="25">
        <f aca="true" t="shared" si="0" ref="C8:H8">C10</f>
        <v>434.5</v>
      </c>
      <c r="D8" s="25">
        <v>1071.5</v>
      </c>
      <c r="E8" s="25">
        <v>917.6</v>
      </c>
      <c r="F8" s="25">
        <f t="shared" si="0"/>
        <v>404.7</v>
      </c>
      <c r="G8" s="25">
        <f t="shared" si="0"/>
        <v>420.888</v>
      </c>
      <c r="H8" s="25">
        <f t="shared" si="0"/>
        <v>437.72352</v>
      </c>
    </row>
    <row r="9" spans="1:8" ht="12.75">
      <c r="A9" s="2" t="s">
        <v>2</v>
      </c>
      <c r="B9" s="4"/>
      <c r="C9" s="4"/>
      <c r="D9" s="4"/>
      <c r="E9" s="4"/>
      <c r="F9" s="4"/>
      <c r="G9" s="4"/>
      <c r="H9" s="4"/>
    </row>
    <row r="10" spans="1:8" ht="25.5">
      <c r="A10" s="1" t="s">
        <v>11</v>
      </c>
      <c r="B10" s="4">
        <v>1184.2</v>
      </c>
      <c r="C10" s="38">
        <v>434.5</v>
      </c>
      <c r="D10" s="38">
        <v>1071.5</v>
      </c>
      <c r="E10" s="4">
        <v>917.6</v>
      </c>
      <c r="F10" s="4">
        <v>404.7</v>
      </c>
      <c r="G10" s="4">
        <f>F10*104/100</f>
        <v>420.888</v>
      </c>
      <c r="H10" s="4">
        <f>G10*104/100</f>
        <v>437.72352</v>
      </c>
    </row>
    <row r="13" spans="1:6" ht="15.75">
      <c r="A13" s="42" t="s">
        <v>27</v>
      </c>
      <c r="B13" s="42"/>
      <c r="C13" s="34"/>
      <c r="D13" s="34"/>
      <c r="E13" s="34"/>
      <c r="F13" s="16" t="s">
        <v>28</v>
      </c>
    </row>
  </sheetData>
  <mergeCells count="2">
    <mergeCell ref="A5:H5"/>
    <mergeCell ref="A13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1" sqref="G21"/>
    </sheetView>
  </sheetViews>
  <sheetFormatPr defaultColWidth="9.140625" defaultRowHeight="12.75"/>
  <cols>
    <col min="1" max="1" width="56.00390625" style="0" customWidth="1"/>
    <col min="2" max="2" width="11.140625" style="0" customWidth="1"/>
    <col min="3" max="3" width="14.00390625" style="0" customWidth="1"/>
    <col min="4" max="4" width="11.7109375" style="0" customWidth="1"/>
    <col min="5" max="5" width="13.140625" style="0" customWidth="1"/>
    <col min="6" max="6" width="14.00390625" style="0" customWidth="1"/>
    <col min="7" max="7" width="16.00390625" style="0" customWidth="1"/>
    <col min="8" max="8" width="15.421875" style="0" customWidth="1"/>
  </cols>
  <sheetData>
    <row r="1" ht="15.75">
      <c r="F1" s="16" t="s">
        <v>44</v>
      </c>
    </row>
    <row r="2" ht="15.75">
      <c r="F2" s="16" t="s">
        <v>31</v>
      </c>
    </row>
    <row r="3" ht="15.75">
      <c r="F3" s="16" t="s">
        <v>52</v>
      </c>
    </row>
    <row r="4" spans="1:8" ht="30.75" customHeight="1">
      <c r="A4" s="43" t="s">
        <v>40</v>
      </c>
      <c r="B4" s="43"/>
      <c r="C4" s="43"/>
      <c r="D4" s="43"/>
      <c r="E4" s="43"/>
      <c r="F4" s="43"/>
      <c r="G4" s="43"/>
      <c r="H4" s="43"/>
    </row>
    <row r="5" spans="1:8" ht="21.75" customHeight="1">
      <c r="A5" s="44"/>
      <c r="B5" s="44"/>
      <c r="C5" s="44"/>
      <c r="D5" s="44"/>
      <c r="E5" s="44"/>
      <c r="F5" s="44"/>
      <c r="G5" s="44"/>
      <c r="H5" s="44"/>
    </row>
    <row r="6" spans="1:8" ht="11.25" customHeight="1">
      <c r="A6" s="26"/>
      <c r="B6" s="26"/>
      <c r="C6" s="26"/>
      <c r="D6" s="26"/>
      <c r="E6" s="26"/>
      <c r="F6" s="26"/>
      <c r="G6" s="26"/>
      <c r="H6" s="26" t="s">
        <v>26</v>
      </c>
    </row>
    <row r="7" spans="1:8" ht="62.25" customHeight="1">
      <c r="A7" s="27" t="s">
        <v>0</v>
      </c>
      <c r="B7" s="28" t="s">
        <v>45</v>
      </c>
      <c r="C7" s="28" t="s">
        <v>46</v>
      </c>
      <c r="D7" s="28" t="s">
        <v>53</v>
      </c>
      <c r="E7" s="28" t="s">
        <v>51</v>
      </c>
      <c r="F7" s="5" t="s">
        <v>48</v>
      </c>
      <c r="G7" s="28" t="s">
        <v>54</v>
      </c>
      <c r="H7" s="28" t="s">
        <v>55</v>
      </c>
    </row>
    <row r="8" spans="1:8" ht="12.75">
      <c r="A8" s="29" t="s">
        <v>29</v>
      </c>
      <c r="B8" s="30">
        <f>SUM(B10:B17)-B14</f>
        <v>1989.7</v>
      </c>
      <c r="C8" s="30">
        <f aca="true" t="shared" si="0" ref="C8:H8">SUM(C10:C17)</f>
        <v>779.2</v>
      </c>
      <c r="D8" s="30">
        <f>SUM(D10:D17)-D14</f>
        <v>2526.5</v>
      </c>
      <c r="E8" s="30">
        <f t="shared" si="0"/>
        <v>1602.8</v>
      </c>
      <c r="F8" s="30">
        <f t="shared" si="0"/>
        <v>726</v>
      </c>
      <c r="G8" s="30">
        <f t="shared" si="0"/>
        <v>755.0400000000001</v>
      </c>
      <c r="H8" s="30">
        <f t="shared" si="0"/>
        <v>785.2416</v>
      </c>
    </row>
    <row r="9" spans="1:8" ht="12.75">
      <c r="A9" s="31" t="s">
        <v>2</v>
      </c>
      <c r="B9" s="32"/>
      <c r="C9" s="32"/>
      <c r="D9" s="32"/>
      <c r="E9" s="32"/>
      <c r="F9" s="32"/>
      <c r="G9" s="32"/>
      <c r="H9" s="32"/>
    </row>
    <row r="10" spans="1:8" ht="12.75">
      <c r="A10" s="33" t="s">
        <v>9</v>
      </c>
      <c r="B10" s="32">
        <v>0.1</v>
      </c>
      <c r="C10" s="32">
        <v>0</v>
      </c>
      <c r="D10" s="32">
        <v>0</v>
      </c>
      <c r="E10" s="32"/>
      <c r="F10" s="32"/>
      <c r="G10" s="32">
        <f>F10*105.9/100</f>
        <v>0</v>
      </c>
      <c r="H10" s="32">
        <f>G10*105/100</f>
        <v>0</v>
      </c>
    </row>
    <row r="11" spans="1:8" ht="12.75">
      <c r="A11" s="33" t="s">
        <v>34</v>
      </c>
      <c r="B11" s="32">
        <v>52.1</v>
      </c>
      <c r="C11" s="32">
        <v>31</v>
      </c>
      <c r="D11" s="32">
        <v>31.7</v>
      </c>
      <c r="E11" s="32">
        <v>47.7</v>
      </c>
      <c r="F11" s="32">
        <v>47.7</v>
      </c>
      <c r="G11" s="32">
        <f aca="true" t="shared" si="1" ref="G11:H17">F11*104/100</f>
        <v>49.608000000000004</v>
      </c>
      <c r="H11" s="32">
        <f t="shared" si="1"/>
        <v>51.59232</v>
      </c>
    </row>
    <row r="12" spans="1:8" ht="66" customHeight="1">
      <c r="A12" s="33" t="s">
        <v>10</v>
      </c>
      <c r="B12" s="32">
        <v>40.3</v>
      </c>
      <c r="C12" s="32">
        <v>7.1</v>
      </c>
      <c r="D12" s="32">
        <v>55.1</v>
      </c>
      <c r="E12" s="32">
        <v>7</v>
      </c>
      <c r="F12" s="32">
        <v>10.8</v>
      </c>
      <c r="G12" s="32">
        <f t="shared" si="1"/>
        <v>11.232000000000001</v>
      </c>
      <c r="H12" s="32">
        <f t="shared" si="1"/>
        <v>11.681280000000001</v>
      </c>
    </row>
    <row r="13" spans="1:8" ht="12.75">
      <c r="A13" s="33" t="s">
        <v>11</v>
      </c>
      <c r="B13" s="32">
        <v>1667.2</v>
      </c>
      <c r="C13" s="32">
        <v>625.7</v>
      </c>
      <c r="D13" s="32">
        <v>2350.4</v>
      </c>
      <c r="E13" s="32">
        <v>1379.1</v>
      </c>
      <c r="F13" s="32">
        <v>603.8</v>
      </c>
      <c r="G13" s="32">
        <f t="shared" si="1"/>
        <v>627.952</v>
      </c>
      <c r="H13" s="32">
        <f t="shared" si="1"/>
        <v>653.07008</v>
      </c>
    </row>
    <row r="14" spans="1:8" ht="25.5">
      <c r="A14" s="40" t="s">
        <v>43</v>
      </c>
      <c r="B14" s="32">
        <v>1188.2</v>
      </c>
      <c r="C14" s="32"/>
      <c r="D14" s="32">
        <v>1835.3</v>
      </c>
      <c r="E14" s="32"/>
      <c r="F14" s="32"/>
      <c r="G14" s="32">
        <f t="shared" si="1"/>
        <v>0</v>
      </c>
      <c r="H14" s="32">
        <f t="shared" si="1"/>
        <v>0</v>
      </c>
    </row>
    <row r="15" spans="1:8" ht="12.75">
      <c r="A15" s="33" t="s">
        <v>35</v>
      </c>
      <c r="B15" s="32">
        <v>97.9</v>
      </c>
      <c r="C15" s="32">
        <v>60.4</v>
      </c>
      <c r="D15" s="32">
        <v>83.5</v>
      </c>
      <c r="E15" s="32">
        <v>137.2</v>
      </c>
      <c r="F15" s="32">
        <v>58.2</v>
      </c>
      <c r="G15" s="32">
        <f t="shared" si="1"/>
        <v>60.528</v>
      </c>
      <c r="H15" s="32">
        <f t="shared" si="1"/>
        <v>62.94912</v>
      </c>
    </row>
    <row r="16" spans="1:8" ht="12.75">
      <c r="A16" s="33" t="s">
        <v>12</v>
      </c>
      <c r="B16" s="32">
        <v>-0.1</v>
      </c>
      <c r="C16" s="32">
        <v>0</v>
      </c>
      <c r="D16" s="32">
        <v>0.3</v>
      </c>
      <c r="E16" s="32">
        <v>0</v>
      </c>
      <c r="F16" s="32">
        <v>0</v>
      </c>
      <c r="G16" s="32">
        <f t="shared" si="1"/>
        <v>0</v>
      </c>
      <c r="H16" s="32">
        <f t="shared" si="1"/>
        <v>0</v>
      </c>
    </row>
    <row r="17" spans="1:8" ht="25.5">
      <c r="A17" s="33" t="s">
        <v>13</v>
      </c>
      <c r="B17" s="32">
        <v>132.2</v>
      </c>
      <c r="C17" s="32">
        <v>55</v>
      </c>
      <c r="D17" s="32">
        <v>5.5</v>
      </c>
      <c r="E17" s="32">
        <v>31.8</v>
      </c>
      <c r="F17" s="32">
        <v>5.5</v>
      </c>
      <c r="G17" s="32">
        <f t="shared" si="1"/>
        <v>5.72</v>
      </c>
      <c r="H17" s="32">
        <f t="shared" si="1"/>
        <v>5.9488</v>
      </c>
    </row>
    <row r="18" spans="1:8" ht="12.75">
      <c r="A18" s="35"/>
      <c r="B18" s="36"/>
      <c r="C18" s="36"/>
      <c r="D18" s="36"/>
      <c r="E18" s="36"/>
      <c r="F18" s="36"/>
      <c r="G18" s="36"/>
      <c r="H18" s="36"/>
    </row>
    <row r="19" spans="1:8" ht="12.75">
      <c r="A19" s="29" t="s">
        <v>30</v>
      </c>
      <c r="B19" s="32">
        <f>B21+B23+B24</f>
        <v>960.4</v>
      </c>
      <c r="C19" s="32">
        <f aca="true" t="shared" si="2" ref="C19:H19">C21+C22+C23+C24</f>
        <v>817.9</v>
      </c>
      <c r="D19" s="32">
        <f t="shared" si="2"/>
        <v>1090.9</v>
      </c>
      <c r="E19" s="32">
        <f t="shared" si="2"/>
        <v>1431.2</v>
      </c>
      <c r="F19" s="32">
        <f t="shared" si="2"/>
        <v>1003.6000000000001</v>
      </c>
      <c r="G19" s="32">
        <f t="shared" si="2"/>
        <v>1043.7440000000001</v>
      </c>
      <c r="H19" s="32">
        <f t="shared" si="2"/>
        <v>1085.4937599999998</v>
      </c>
    </row>
    <row r="20" spans="1:8" ht="10.5" customHeight="1">
      <c r="A20" s="33" t="s">
        <v>2</v>
      </c>
      <c r="B20" s="32"/>
      <c r="C20" s="32"/>
      <c r="D20" s="32"/>
      <c r="E20" s="32"/>
      <c r="F20" s="32"/>
      <c r="G20" s="32"/>
      <c r="H20" s="32"/>
    </row>
    <row r="21" spans="1:8" ht="12.75">
      <c r="A21" s="33" t="s">
        <v>14</v>
      </c>
      <c r="B21" s="32">
        <v>904.7</v>
      </c>
      <c r="C21" s="32">
        <v>815.4</v>
      </c>
      <c r="D21" s="32">
        <v>1082.2</v>
      </c>
      <c r="E21" s="32">
        <v>1342.9</v>
      </c>
      <c r="F21" s="32">
        <v>899</v>
      </c>
      <c r="G21" s="32">
        <f aca="true" t="shared" si="3" ref="G21:H24">F21*104/100</f>
        <v>934.96</v>
      </c>
      <c r="H21" s="32">
        <f t="shared" si="3"/>
        <v>972.3584</v>
      </c>
    </row>
    <row r="22" spans="1:8" ht="12.75">
      <c r="A22" s="33" t="s">
        <v>36</v>
      </c>
      <c r="B22" s="32">
        <v>0</v>
      </c>
      <c r="C22" s="32">
        <v>2.5</v>
      </c>
      <c r="D22" s="32">
        <v>8.7</v>
      </c>
      <c r="E22" s="32">
        <v>21.6</v>
      </c>
      <c r="F22" s="32">
        <v>7.7</v>
      </c>
      <c r="G22" s="32">
        <f t="shared" si="3"/>
        <v>8.008000000000001</v>
      </c>
      <c r="H22" s="32">
        <f t="shared" si="3"/>
        <v>8.328320000000001</v>
      </c>
    </row>
    <row r="23" spans="1:8" ht="12.75">
      <c r="A23" s="33" t="s">
        <v>15</v>
      </c>
      <c r="B23" s="32">
        <v>27.4</v>
      </c>
      <c r="C23" s="32">
        <v>0</v>
      </c>
      <c r="D23" s="32">
        <v>0</v>
      </c>
      <c r="E23" s="32">
        <v>17.7</v>
      </c>
      <c r="F23" s="32">
        <v>17.7</v>
      </c>
      <c r="G23" s="32">
        <f t="shared" si="3"/>
        <v>18.408</v>
      </c>
      <c r="H23" s="32">
        <f t="shared" si="3"/>
        <v>19.144320000000004</v>
      </c>
    </row>
    <row r="24" spans="1:8" ht="24.75" customHeight="1">
      <c r="A24" s="33" t="s">
        <v>16</v>
      </c>
      <c r="B24" s="32">
        <v>28.3</v>
      </c>
      <c r="C24" s="32">
        <v>0</v>
      </c>
      <c r="D24" s="32">
        <v>0</v>
      </c>
      <c r="E24" s="32">
        <v>49</v>
      </c>
      <c r="F24" s="32">
        <v>79.2</v>
      </c>
      <c r="G24" s="32">
        <f t="shared" si="3"/>
        <v>82.36800000000001</v>
      </c>
      <c r="H24" s="32">
        <f t="shared" si="3"/>
        <v>85.66272000000001</v>
      </c>
    </row>
    <row r="25" spans="1:8" ht="24.75" customHeight="1">
      <c r="A25" s="37"/>
      <c r="B25" s="36"/>
      <c r="C25" s="36"/>
      <c r="D25" s="36"/>
      <c r="E25" s="36"/>
      <c r="F25" s="36"/>
      <c r="G25" s="36"/>
      <c r="H25" s="36"/>
    </row>
    <row r="26" spans="1:8" ht="18" customHeight="1">
      <c r="A26" s="42" t="s">
        <v>27</v>
      </c>
      <c r="B26" s="42"/>
      <c r="C26" s="34"/>
      <c r="D26" s="34"/>
      <c r="E26" s="34"/>
      <c r="F26" s="16" t="s">
        <v>28</v>
      </c>
      <c r="G26" s="34"/>
      <c r="H26" s="34"/>
    </row>
  </sheetData>
  <mergeCells count="3">
    <mergeCell ref="A4:H4"/>
    <mergeCell ref="A5:H5"/>
    <mergeCell ref="A26:B2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33.8515625" style="0" customWidth="1"/>
    <col min="2" max="2" width="13.00390625" style="0" customWidth="1"/>
    <col min="3" max="3" width="15.7109375" style="0" customWidth="1"/>
    <col min="4" max="4" width="12.57421875" style="0" customWidth="1"/>
    <col min="5" max="6" width="16.00390625" style="0" customWidth="1"/>
    <col min="7" max="7" width="15.8515625" style="0" customWidth="1"/>
    <col min="8" max="8" width="15.421875" style="0" customWidth="1"/>
  </cols>
  <sheetData>
    <row r="1" ht="15.75">
      <c r="F1" s="16" t="s">
        <v>32</v>
      </c>
    </row>
    <row r="2" ht="15.75">
      <c r="F2" s="16" t="s">
        <v>31</v>
      </c>
    </row>
    <row r="3" ht="15.75">
      <c r="F3" s="16" t="s">
        <v>52</v>
      </c>
    </row>
    <row r="4" spans="1:8" ht="16.5" customHeight="1">
      <c r="A4" s="45" t="s">
        <v>38</v>
      </c>
      <c r="B4" s="45"/>
      <c r="C4" s="45"/>
      <c r="D4" s="45"/>
      <c r="E4" s="45"/>
      <c r="F4" s="45"/>
      <c r="G4" s="45"/>
      <c r="H4" s="45"/>
    </row>
    <row r="5" spans="1:8" ht="17.25" customHeight="1">
      <c r="A5" s="45"/>
      <c r="B5" s="45"/>
      <c r="C5" s="45"/>
      <c r="D5" s="45"/>
      <c r="E5" s="45"/>
      <c r="F5" s="45"/>
      <c r="G5" s="45"/>
      <c r="H5" s="45"/>
    </row>
    <row r="6" spans="1:8" ht="13.5" customHeight="1">
      <c r="A6" s="18"/>
      <c r="B6" s="18"/>
      <c r="C6" s="18"/>
      <c r="D6" s="18"/>
      <c r="E6" s="18"/>
      <c r="F6" s="18"/>
      <c r="G6" s="18"/>
      <c r="H6" s="22" t="s">
        <v>26</v>
      </c>
    </row>
    <row r="7" spans="1:8" ht="61.5" customHeight="1">
      <c r="A7" s="8" t="s">
        <v>0</v>
      </c>
      <c r="B7" s="5" t="s">
        <v>45</v>
      </c>
      <c r="C7" s="5" t="s">
        <v>46</v>
      </c>
      <c r="D7" s="5" t="s">
        <v>53</v>
      </c>
      <c r="E7" s="5" t="s">
        <v>47</v>
      </c>
      <c r="F7" s="5" t="s">
        <v>48</v>
      </c>
      <c r="G7" s="5" t="s">
        <v>56</v>
      </c>
      <c r="H7" s="5" t="s">
        <v>57</v>
      </c>
    </row>
    <row r="8" spans="1:8" ht="34.5">
      <c r="A8" s="10" t="s">
        <v>17</v>
      </c>
      <c r="B8" s="13">
        <f aca="true" t="shared" si="0" ref="B8:H8">B10+B13</f>
        <v>10272.9</v>
      </c>
      <c r="C8" s="13">
        <f t="shared" si="0"/>
        <v>9659.6</v>
      </c>
      <c r="D8" s="13">
        <f t="shared" si="0"/>
        <v>10758.4</v>
      </c>
      <c r="E8" s="13">
        <f t="shared" si="0"/>
        <v>11894.6</v>
      </c>
      <c r="F8" s="13">
        <f t="shared" si="0"/>
        <v>11421.300000000001</v>
      </c>
      <c r="G8" s="13">
        <v>11878.1</v>
      </c>
      <c r="H8" s="13">
        <f t="shared" si="0"/>
        <v>12353.27808</v>
      </c>
    </row>
    <row r="9" spans="1:8" ht="15.75">
      <c r="A9" s="9" t="s">
        <v>2</v>
      </c>
      <c r="B9" s="6"/>
      <c r="C9" s="6"/>
      <c r="D9" s="6"/>
      <c r="E9" s="6"/>
      <c r="F9" s="6"/>
      <c r="G9" s="6"/>
      <c r="H9" s="6"/>
    </row>
    <row r="10" spans="1:8" ht="47.25">
      <c r="A10" s="11" t="s">
        <v>1</v>
      </c>
      <c r="B10" s="13">
        <v>10233.6</v>
      </c>
      <c r="C10" s="13">
        <v>9636</v>
      </c>
      <c r="D10" s="13">
        <v>10734.8</v>
      </c>
      <c r="E10" s="13">
        <v>11851.4</v>
      </c>
      <c r="F10" s="13">
        <v>11378.1</v>
      </c>
      <c r="G10" s="13">
        <f>F10*104/100</f>
        <v>11833.224000000002</v>
      </c>
      <c r="H10" s="13">
        <f>G10*104/100</f>
        <v>12306.55296</v>
      </c>
    </row>
    <row r="11" spans="1:8" ht="15.75">
      <c r="A11" s="9" t="s">
        <v>3</v>
      </c>
      <c r="B11" s="6"/>
      <c r="C11" s="6"/>
      <c r="D11" s="6"/>
      <c r="E11" s="6"/>
      <c r="F11" s="6"/>
      <c r="G11" s="6"/>
      <c r="H11" s="6"/>
    </row>
    <row r="12" spans="1:8" ht="31.5">
      <c r="A12" s="9" t="s">
        <v>42</v>
      </c>
      <c r="B12" s="6">
        <v>10226.2</v>
      </c>
      <c r="C12" s="6">
        <v>9633.4</v>
      </c>
      <c r="D12" s="6">
        <v>10732.2</v>
      </c>
      <c r="E12" s="7">
        <v>6653.2</v>
      </c>
      <c r="F12" s="6">
        <v>11378.1</v>
      </c>
      <c r="G12" s="13">
        <f>F12*104/100</f>
        <v>11833.224000000002</v>
      </c>
      <c r="H12" s="13">
        <f>G12*104/100</f>
        <v>12306.55296</v>
      </c>
    </row>
    <row r="13" spans="1:8" ht="66">
      <c r="A13" s="11" t="s">
        <v>18</v>
      </c>
      <c r="B13" s="13">
        <v>39.3</v>
      </c>
      <c r="C13" s="13">
        <v>23.6</v>
      </c>
      <c r="D13" s="13">
        <v>23.6</v>
      </c>
      <c r="E13" s="13">
        <v>43.2</v>
      </c>
      <c r="F13" s="13">
        <v>43.2</v>
      </c>
      <c r="G13" s="13">
        <f>F13*104/100</f>
        <v>44.928000000000004</v>
      </c>
      <c r="H13" s="13">
        <f>G13*104/100</f>
        <v>46.725120000000004</v>
      </c>
    </row>
    <row r="14" spans="1:8" ht="15.75">
      <c r="A14" s="9" t="s">
        <v>3</v>
      </c>
      <c r="B14" s="6"/>
      <c r="C14" s="6"/>
      <c r="D14" s="6"/>
      <c r="E14" s="6"/>
      <c r="F14" s="6"/>
      <c r="G14" s="6"/>
      <c r="H14" s="6"/>
    </row>
    <row r="15" spans="1:8" ht="63">
      <c r="A15" s="12" t="s">
        <v>7</v>
      </c>
      <c r="B15" s="6">
        <v>21.8</v>
      </c>
      <c r="C15" s="6">
        <v>20.2</v>
      </c>
      <c r="D15" s="6">
        <v>20.2</v>
      </c>
      <c r="E15" s="7">
        <v>17.875</v>
      </c>
      <c r="F15" s="6">
        <v>12.3</v>
      </c>
      <c r="G15" s="13">
        <f>F15*104/100</f>
        <v>12.792</v>
      </c>
      <c r="H15" s="13">
        <f>G15*104/100</f>
        <v>13.30368</v>
      </c>
    </row>
    <row r="16" spans="1:8" ht="15.75">
      <c r="A16" s="17" t="s">
        <v>22</v>
      </c>
      <c r="B16" s="6">
        <v>17.5</v>
      </c>
      <c r="C16" s="6">
        <v>3.4</v>
      </c>
      <c r="D16" s="6">
        <v>3.4</v>
      </c>
      <c r="E16" s="7" t="e">
        <f>E13-#REF!-E15</f>
        <v>#REF!</v>
      </c>
      <c r="F16" s="6">
        <v>30.9</v>
      </c>
      <c r="G16" s="13">
        <f>F16*104/100</f>
        <v>32.135999999999996</v>
      </c>
      <c r="H16" s="13">
        <f>G16*104/100</f>
        <v>33.42143999999999</v>
      </c>
    </row>
    <row r="21" ht="15.75">
      <c r="A21" s="16" t="s">
        <v>23</v>
      </c>
    </row>
  </sheetData>
  <mergeCells count="2">
    <mergeCell ref="A4:H4"/>
    <mergeCell ref="A5:H5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9" sqref="H19"/>
    </sheetView>
  </sheetViews>
  <sheetFormatPr defaultColWidth="9.140625" defaultRowHeight="12.75"/>
  <cols>
    <col min="1" max="1" width="31.28125" style="0" customWidth="1"/>
    <col min="2" max="2" width="12.28125" style="0" customWidth="1"/>
    <col min="3" max="3" width="15.421875" style="0" customWidth="1"/>
    <col min="4" max="4" width="12.7109375" style="0" customWidth="1"/>
    <col min="5" max="6" width="15.00390625" style="0" customWidth="1"/>
    <col min="7" max="7" width="15.28125" style="0" customWidth="1"/>
    <col min="8" max="8" width="15.421875" style="0" customWidth="1"/>
  </cols>
  <sheetData>
    <row r="1" ht="15.75">
      <c r="F1" s="16" t="s">
        <v>37</v>
      </c>
    </row>
    <row r="2" ht="15.75">
      <c r="F2" s="16" t="s">
        <v>31</v>
      </c>
    </row>
    <row r="3" ht="15.75">
      <c r="F3" s="16" t="s">
        <v>52</v>
      </c>
    </row>
    <row r="4" spans="1:8" ht="20.25" customHeight="1">
      <c r="A4" s="45" t="s">
        <v>39</v>
      </c>
      <c r="B4" s="45"/>
      <c r="C4" s="45"/>
      <c r="D4" s="45"/>
      <c r="E4" s="45"/>
      <c r="F4" s="45"/>
      <c r="G4" s="45"/>
      <c r="H4" s="45"/>
    </row>
    <row r="5" spans="1:8" ht="16.5" customHeight="1">
      <c r="A5" s="45"/>
      <c r="B5" s="45"/>
      <c r="C5" s="45"/>
      <c r="D5" s="45"/>
      <c r="E5" s="45"/>
      <c r="F5" s="45"/>
      <c r="G5" s="45"/>
      <c r="H5" s="45"/>
    </row>
    <row r="6" spans="1:8" ht="15" customHeight="1">
      <c r="A6" s="18"/>
      <c r="B6" s="18"/>
      <c r="C6" s="18"/>
      <c r="D6" s="18"/>
      <c r="E6" s="18"/>
      <c r="F6" s="18"/>
      <c r="G6" s="18"/>
      <c r="H6" s="22" t="s">
        <v>26</v>
      </c>
    </row>
    <row r="7" spans="1:8" ht="78.75">
      <c r="A7" s="9" t="s">
        <v>0</v>
      </c>
      <c r="B7" s="5" t="s">
        <v>45</v>
      </c>
      <c r="C7" s="5" t="s">
        <v>50</v>
      </c>
      <c r="D7" s="5" t="s">
        <v>53</v>
      </c>
      <c r="E7" s="5" t="s">
        <v>47</v>
      </c>
      <c r="F7" s="5" t="s">
        <v>48</v>
      </c>
      <c r="G7" s="5" t="s">
        <v>56</v>
      </c>
      <c r="H7" s="5" t="s">
        <v>57</v>
      </c>
    </row>
    <row r="8" spans="1:8" ht="34.5">
      <c r="A8" s="10" t="s">
        <v>19</v>
      </c>
      <c r="B8" s="13">
        <f aca="true" t="shared" si="0" ref="B8:H8">B10+B14</f>
        <v>23153.3</v>
      </c>
      <c r="C8" s="13">
        <f t="shared" si="0"/>
        <v>21236.300000000003</v>
      </c>
      <c r="D8" s="13">
        <f t="shared" si="0"/>
        <v>26399</v>
      </c>
      <c r="E8" s="13">
        <f t="shared" si="0"/>
        <v>26205.9</v>
      </c>
      <c r="F8" s="13">
        <f t="shared" si="0"/>
        <v>26205.9</v>
      </c>
      <c r="G8" s="13">
        <f t="shared" si="0"/>
        <v>27254.136000000002</v>
      </c>
      <c r="H8" s="13">
        <f t="shared" si="0"/>
        <v>28344.301440000003</v>
      </c>
    </row>
    <row r="9" spans="1:8" ht="15.75">
      <c r="A9" s="9" t="s">
        <v>2</v>
      </c>
      <c r="B9" s="6"/>
      <c r="C9" s="6"/>
      <c r="D9" s="6"/>
      <c r="E9" s="6"/>
      <c r="F9" s="6"/>
      <c r="G9" s="7">
        <v>107.9</v>
      </c>
      <c r="H9" s="7">
        <v>106.2</v>
      </c>
    </row>
    <row r="10" spans="1:8" ht="47.25">
      <c r="A10" s="11" t="s">
        <v>1</v>
      </c>
      <c r="B10" s="13">
        <v>15381.3</v>
      </c>
      <c r="C10" s="13">
        <v>14003.2</v>
      </c>
      <c r="D10" s="13">
        <v>16130.5</v>
      </c>
      <c r="E10" s="13">
        <v>17803.7</v>
      </c>
      <c r="F10" s="13">
        <v>16930.4</v>
      </c>
      <c r="G10" s="13">
        <f>F10*104/100</f>
        <v>17607.616</v>
      </c>
      <c r="H10" s="13">
        <f>G10*104/100</f>
        <v>18311.920640000004</v>
      </c>
    </row>
    <row r="11" spans="1:8" ht="15.75">
      <c r="A11" s="9" t="s">
        <v>3</v>
      </c>
      <c r="B11" s="6"/>
      <c r="C11" s="6"/>
      <c r="D11" s="6"/>
      <c r="E11" s="6"/>
      <c r="F11" s="15"/>
      <c r="G11" s="15"/>
      <c r="H11" s="15"/>
    </row>
    <row r="12" spans="1:8" ht="31.5">
      <c r="A12" s="9" t="s">
        <v>42</v>
      </c>
      <c r="B12" s="6">
        <v>16339.3</v>
      </c>
      <c r="C12" s="6">
        <v>13971.5</v>
      </c>
      <c r="D12" s="6">
        <v>16098.3</v>
      </c>
      <c r="E12" s="7">
        <v>9884</v>
      </c>
      <c r="F12" s="15">
        <v>16899.9</v>
      </c>
      <c r="G12" s="15">
        <f aca="true" t="shared" si="1" ref="G12:H14">F12*104/100</f>
        <v>17575.896</v>
      </c>
      <c r="H12" s="15">
        <f t="shared" si="1"/>
        <v>18278.93184</v>
      </c>
    </row>
    <row r="13" spans="1:8" ht="15.75">
      <c r="A13" s="9" t="s">
        <v>20</v>
      </c>
      <c r="B13" s="6">
        <v>42</v>
      </c>
      <c r="C13" s="6">
        <v>31.7</v>
      </c>
      <c r="D13" s="6">
        <v>32.5</v>
      </c>
      <c r="E13" s="7"/>
      <c r="F13" s="15">
        <v>30.5</v>
      </c>
      <c r="G13" s="15">
        <f t="shared" si="1"/>
        <v>31.72</v>
      </c>
      <c r="H13" s="15">
        <f t="shared" si="1"/>
        <v>32.9888</v>
      </c>
    </row>
    <row r="14" spans="1:8" ht="62.25" customHeight="1">
      <c r="A14" s="11" t="s">
        <v>18</v>
      </c>
      <c r="B14" s="13">
        <v>7772</v>
      </c>
      <c r="C14" s="13">
        <v>7233.1</v>
      </c>
      <c r="D14" s="13">
        <v>10268.5</v>
      </c>
      <c r="E14" s="13">
        <v>8402.2</v>
      </c>
      <c r="F14" s="13">
        <v>9275.5</v>
      </c>
      <c r="G14" s="13">
        <f t="shared" si="1"/>
        <v>9646.52</v>
      </c>
      <c r="H14" s="13">
        <f t="shared" si="1"/>
        <v>10032.3808</v>
      </c>
    </row>
    <row r="15" spans="1:8" ht="15.75">
      <c r="A15" s="9" t="s">
        <v>3</v>
      </c>
      <c r="B15" s="6"/>
      <c r="C15" s="6"/>
      <c r="D15" s="6"/>
      <c r="E15" s="6"/>
      <c r="F15" s="6"/>
      <c r="G15" s="15"/>
      <c r="H15" s="39"/>
    </row>
    <row r="16" spans="1:8" ht="15.75">
      <c r="A16" s="9" t="s">
        <v>4</v>
      </c>
      <c r="B16" s="6">
        <v>6974.2</v>
      </c>
      <c r="C16" s="6">
        <v>6401.5</v>
      </c>
      <c r="D16" s="6">
        <v>9364.5</v>
      </c>
      <c r="E16" s="7">
        <v>3486.5</v>
      </c>
      <c r="F16" s="6">
        <v>8411.1</v>
      </c>
      <c r="G16" s="15">
        <f>F16*104/100</f>
        <v>8747.544</v>
      </c>
      <c r="H16" s="15">
        <f>G16*104/100</f>
        <v>9097.44576</v>
      </c>
    </row>
    <row r="17" spans="1:8" ht="47.25">
      <c r="A17" s="12" t="s">
        <v>5</v>
      </c>
      <c r="B17" s="6">
        <v>392.6</v>
      </c>
      <c r="C17" s="6">
        <v>383.9</v>
      </c>
      <c r="D17" s="6">
        <v>385.2</v>
      </c>
      <c r="E17" s="7">
        <v>389.1</v>
      </c>
      <c r="F17" s="6">
        <v>388.4</v>
      </c>
      <c r="G17" s="15">
        <f>F17*104/100</f>
        <v>403.936</v>
      </c>
      <c r="H17" s="15">
        <f>G17*104/100</f>
        <v>420.09344</v>
      </c>
    </row>
    <row r="18" spans="1:8" ht="15.75">
      <c r="A18" s="9" t="s">
        <v>6</v>
      </c>
      <c r="B18" s="6">
        <v>88.9</v>
      </c>
      <c r="C18" s="6">
        <v>95.1</v>
      </c>
      <c r="D18" s="6">
        <v>105.1</v>
      </c>
      <c r="E18" s="7">
        <v>63.8</v>
      </c>
      <c r="F18" s="6">
        <v>108.4</v>
      </c>
      <c r="G18" s="15">
        <f>F18*104/100</f>
        <v>112.736</v>
      </c>
      <c r="H18" s="15">
        <f>G18*104/100+0.1</f>
        <v>117.34544</v>
      </c>
    </row>
    <row r="19" spans="1:8" ht="15.75">
      <c r="A19" s="14" t="s">
        <v>21</v>
      </c>
      <c r="B19" s="15">
        <v>316.3</v>
      </c>
      <c r="C19" s="2">
        <v>352.6</v>
      </c>
      <c r="D19" s="15">
        <v>413.7</v>
      </c>
      <c r="E19" s="2"/>
      <c r="F19" s="15">
        <f>F14-F16-F17-F18</f>
        <v>367.5999999999997</v>
      </c>
      <c r="G19" s="15">
        <f>F19*104/100</f>
        <v>382.30399999999963</v>
      </c>
      <c r="H19" s="15">
        <f>G19*104/100</f>
        <v>397.59615999999966</v>
      </c>
    </row>
    <row r="21" spans="1:6" ht="15.75">
      <c r="A21" s="20" t="s">
        <v>24</v>
      </c>
      <c r="B21" s="20"/>
      <c r="F21" s="19" t="s">
        <v>25</v>
      </c>
    </row>
  </sheetData>
  <mergeCells count="2">
    <mergeCell ref="A4:H4"/>
    <mergeCell ref="A5:H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2014-01-27T08:50:30Z</cp:lastPrinted>
  <dcterms:created xsi:type="dcterms:W3CDTF">1996-10-08T23:32:33Z</dcterms:created>
  <dcterms:modified xsi:type="dcterms:W3CDTF">2014-01-27T08:50:33Z</dcterms:modified>
  <cp:category/>
  <cp:version/>
  <cp:contentType/>
  <cp:contentStatus/>
</cp:coreProperties>
</file>