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460" windowHeight="6465" tabRatio="672" activeTab="0"/>
  </bookViews>
  <sheets>
    <sheet name="дод4 " sheetId="1" r:id="rId1"/>
  </sheets>
  <definedNames>
    <definedName name="_xlnm.Print_Titles" localSheetId="0">'дод4 '!$B:$B</definedName>
    <definedName name="_xlnm.Print_Area" localSheetId="0">'дод4 '!$A$1:$AU$52</definedName>
  </definedNames>
  <calcPr fullCalcOnLoad="1"/>
</workbook>
</file>

<file path=xl/sharedStrings.xml><?xml version="1.0" encoding="utf-8"?>
<sst xmlns="http://schemas.openxmlformats.org/spreadsheetml/2006/main" count="148" uniqueCount="103">
  <si>
    <t>Сума</t>
  </si>
  <si>
    <t xml:space="preserve">Щоденний норматив відрахувань,%  </t>
  </si>
  <si>
    <t>Сумський обласний бюджет</t>
  </si>
  <si>
    <t>Загальний фонд</t>
  </si>
  <si>
    <t xml:space="preserve">Заступник голови районної ради </t>
  </si>
  <si>
    <t>Спеціальний фонд</t>
  </si>
  <si>
    <t>РАЗОМ</t>
  </si>
  <si>
    <t>Найменування АТО</t>
  </si>
  <si>
    <t>смт.Дубов"язівка</t>
  </si>
  <si>
    <t>с.Бочечки</t>
  </si>
  <si>
    <t>с.В.Самбір</t>
  </si>
  <si>
    <t>с.Вирівка</t>
  </si>
  <si>
    <t>с.В"язове</t>
  </si>
  <si>
    <t>с.Грузьке</t>
  </si>
  <si>
    <t>с.Дептівка</t>
  </si>
  <si>
    <t>с.Духанівка</t>
  </si>
  <si>
    <t>с.Жовтневе</t>
  </si>
  <si>
    <t>с.Землянка</t>
  </si>
  <si>
    <t>с.Карабутове</t>
  </si>
  <si>
    <t>с.Козацьке</t>
  </si>
  <si>
    <t>с.Кошари</t>
  </si>
  <si>
    <t>с.Красне</t>
  </si>
  <si>
    <t>с.Кузьки</t>
  </si>
  <si>
    <t>с.М.Самбір</t>
  </si>
  <si>
    <t>с.Мельня</t>
  </si>
  <si>
    <t>с.М-Ганнівка</t>
  </si>
  <si>
    <t>с.Пекарі</t>
  </si>
  <si>
    <t>с.Попівка</t>
  </si>
  <si>
    <t>с.Присеймів"я</t>
  </si>
  <si>
    <t>с.Салтикове</t>
  </si>
  <si>
    <t>с.Сахни</t>
  </si>
  <si>
    <t>с.Соснівка</t>
  </si>
  <si>
    <t>с.Тернівка</t>
  </si>
  <si>
    <t>с.Хижки</t>
  </si>
  <si>
    <t>с.Шаповалівка</t>
  </si>
  <si>
    <t>с.Шевченкове</t>
  </si>
  <si>
    <t>с.Шпотівка</t>
  </si>
  <si>
    <t>с.Юрівка</t>
  </si>
  <si>
    <t xml:space="preserve"> Дотації вирівнювання, що передаються з районних та міських (м.Києва і Севастополя, міст республіканського і обласного значення) бюджетів</t>
  </si>
  <si>
    <t>ВСЬОГО</t>
  </si>
  <si>
    <t>Код бюджету</t>
  </si>
  <si>
    <t xml:space="preserve">Міжбюджетні трансферти </t>
  </si>
  <si>
    <t>Разом по селищних бюджетах</t>
  </si>
  <si>
    <t>Разом по сільських бюджетах</t>
  </si>
  <si>
    <t>до рішення сесії  районної ради</t>
  </si>
  <si>
    <t>Всього міжбюджетних трансфертів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</si>
  <si>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</si>
  <si>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</si>
  <si>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</si>
  <si>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</si>
  <si>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</si>
  <si>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</si>
  <si>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</si>
  <si>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</si>
  <si>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</si>
  <si>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</si>
  <si>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</si>
  <si>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</si>
  <si>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</si>
  <si>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</si>
  <si>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</si>
  <si>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</si>
  <si>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</si>
  <si>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</si>
  <si>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</si>
  <si>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</si>
  <si>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</si>
  <si>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</si>
  <si>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</si>
  <si>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</si>
  <si>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</si>
  <si>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</si>
  <si>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</si>
  <si>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</si>
  <si>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</si>
  <si>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</si>
  <si>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</si>
  <si>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В.М.Малігон</t>
  </si>
  <si>
    <t>Субвенція з державного бюджету місцевим бюджетам на будівництво , реконструкцію , ремонт та утримання вулиць і доріг комунальної власності у населених пунктах.</t>
  </si>
  <si>
    <t>у тому числі</t>
  </si>
  <si>
    <t>поточні видатки</t>
  </si>
  <si>
    <t>капітальні видатки</t>
  </si>
  <si>
    <t xml:space="preserve">Субвенція на утримання об`єктів спільного користування чи ліквідацію негативних наслідків діяльності об`єктів спільного користування </t>
  </si>
  <si>
    <t>Субвенція на проведення видатків місцевих бюджетів , що враховуються при визначенні обсягу міжбюджетних трансфертів</t>
  </si>
  <si>
    <t>грн.</t>
  </si>
  <si>
    <t xml:space="preserve">Субвенція з державного бюджету місцевим бюджетам на здійснення заходів щодо соціально-економічного розвитку окремих територій </t>
  </si>
  <si>
    <t>Затверджено</t>
  </si>
  <si>
    <t xml:space="preserve">Затверджено </t>
  </si>
  <si>
    <t>Внесено зміни</t>
  </si>
  <si>
    <t>Затверджено з урахуванням змін</t>
  </si>
  <si>
    <t>Затвердженоз урахуванням змін</t>
  </si>
  <si>
    <t>Всього</t>
  </si>
  <si>
    <t>Зміни  до додатку 4 до рішення районної ради "Про районний бюджет на 2012 рік"</t>
  </si>
  <si>
    <t>"Показники міжбюджетних трансфертів між районним бюджетом та іншими бюджетами на 2012 рік"</t>
  </si>
  <si>
    <t>Інші субвенції</t>
  </si>
  <si>
    <t>Додаткова дотація з державного бюджету місцевим бюджетам на оплату праці працівників бюджетних установ</t>
  </si>
  <si>
    <t>Міський бюджет                                                     м. Конотоп</t>
  </si>
  <si>
    <t>Інші додаткові дотації</t>
  </si>
  <si>
    <t>Державний бюджет (Конотопська районна державна адміністрація)</t>
  </si>
  <si>
    <t>Субвенція з місцевого бюджету державному бюджету на виконання програм соціально-еконмічного та культурного розвитку регіонів</t>
  </si>
  <si>
    <t>Додаток 4</t>
  </si>
  <si>
    <t xml:space="preserve">Лісунова К.В.          6 61 79 </t>
  </si>
  <si>
    <t>шостого скликання від 14.12.2012</t>
  </si>
</sst>
</file>

<file path=xl/styles.xml><?xml version="1.0" encoding="utf-8"?>
<styleSheet xmlns="http://schemas.openxmlformats.org/spreadsheetml/2006/main">
  <numFmts count="2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#,##0.00\ &quot;грн.&quot;"/>
  </numFmts>
  <fonts count="16">
    <font>
      <sz val="10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b/>
      <i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6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b/>
      <i/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1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0" xfId="0" applyNumberFormat="1" applyFont="1" applyAlignment="1">
      <alignment vertical="center" wrapText="1"/>
    </xf>
    <xf numFmtId="1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vertical="center" wrapText="1"/>
    </xf>
    <xf numFmtId="1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7" fillId="0" borderId="1" xfId="0" applyFont="1" applyBorder="1" applyAlignment="1" applyProtection="1">
      <alignment horizontal="center" vertical="center" wrapText="1"/>
      <protection/>
    </xf>
    <xf numFmtId="0" fontId="7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vertical="center" wrapText="1"/>
      <protection/>
    </xf>
    <xf numFmtId="1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1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 applyProtection="1">
      <alignment horizontal="center" vertical="center" wrapText="1"/>
      <protection locked="0"/>
    </xf>
    <xf numFmtId="1" fontId="8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 applyProtection="1">
      <alignment horizontal="center" vertical="center" wrapText="1"/>
      <protection/>
    </xf>
    <xf numFmtId="2" fontId="3" fillId="0" borderId="1" xfId="0" applyNumberFormat="1" applyFont="1" applyFill="1" applyBorder="1" applyAlignment="1" applyProtection="1">
      <alignment horizontal="center" vertical="center" wrapText="1"/>
      <protection/>
    </xf>
    <xf numFmtId="2" fontId="3" fillId="0" borderId="0" xfId="0" applyNumberFormat="1" applyFont="1" applyBorder="1" applyAlignment="1" applyProtection="1">
      <alignment vertical="center" wrapText="1"/>
      <protection/>
    </xf>
    <xf numFmtId="2" fontId="8" fillId="0" borderId="0" xfId="0" applyNumberFormat="1" applyFont="1" applyFill="1" applyBorder="1" applyAlignment="1" applyProtection="1">
      <alignment vertical="center" wrapText="1"/>
      <protection/>
    </xf>
    <xf numFmtId="2" fontId="3" fillId="2" borderId="0" xfId="0" applyNumberFormat="1" applyFont="1" applyFill="1" applyBorder="1" applyAlignment="1" applyProtection="1">
      <alignment vertical="center" wrapText="1"/>
      <protection locked="0"/>
    </xf>
    <xf numFmtId="0" fontId="8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1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1" fontId="7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left" vertical="center" wrapText="1"/>
    </xf>
    <xf numFmtId="1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1" fontId="8" fillId="0" borderId="0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2" fontId="8" fillId="0" borderId="1" xfId="0" applyNumberFormat="1" applyFont="1" applyBorder="1" applyAlignment="1" applyProtection="1">
      <alignment horizontal="center" vertical="center" wrapText="1"/>
      <protection locked="0"/>
    </xf>
    <xf numFmtId="2" fontId="8" fillId="0" borderId="2" xfId="0" applyNumberFormat="1" applyFont="1" applyBorder="1" applyAlignment="1" applyProtection="1">
      <alignment horizontal="center" vertical="center" wrapText="1"/>
      <protection locked="0"/>
    </xf>
    <xf numFmtId="2" fontId="8" fillId="0" borderId="3" xfId="0" applyNumberFormat="1" applyFont="1" applyBorder="1" applyAlignment="1" applyProtection="1">
      <alignment horizontal="center" vertical="center" wrapText="1"/>
      <protection locked="0"/>
    </xf>
    <xf numFmtId="2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" xfId="0" applyFont="1" applyFill="1" applyBorder="1" applyAlignment="1" applyProtection="1">
      <alignment horizontal="center" vertical="center" wrapText="1"/>
      <protection/>
    </xf>
    <xf numFmtId="1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1" xfId="0" applyNumberFormat="1" applyFont="1" applyFill="1" applyBorder="1" applyAlignment="1" applyProtection="1">
      <alignment horizontal="center" vertical="center" wrapText="1"/>
      <protection/>
    </xf>
    <xf numFmtId="1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2" xfId="0" applyNumberFormat="1" applyFont="1" applyFill="1" applyBorder="1" applyAlignment="1" applyProtection="1">
      <alignment horizontal="center" vertical="center" wrapText="1"/>
      <protection/>
    </xf>
    <xf numFmtId="2" fontId="3" fillId="0" borderId="0" xfId="0" applyNumberFormat="1" applyFont="1" applyAlignment="1">
      <alignment vertical="center" wrapText="1"/>
    </xf>
    <xf numFmtId="1" fontId="14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4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4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1" xfId="0" applyNumberFormat="1" applyFont="1" applyBorder="1" applyAlignment="1">
      <alignment horizontal="center" vertical="center" wrapText="1"/>
    </xf>
    <xf numFmtId="1" fontId="14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  <protection/>
    </xf>
    <xf numFmtId="0" fontId="7" fillId="0" borderId="1" xfId="0" applyFont="1" applyBorder="1" applyAlignment="1">
      <alignment horizontal="center" vertical="center" wrapText="1"/>
    </xf>
    <xf numFmtId="0" fontId="7" fillId="0" borderId="1" xfId="0" applyNumberFormat="1" applyFont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49" fontId="7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7" fillId="0" borderId="5" xfId="0" applyFont="1" applyBorder="1" applyAlignment="1" applyProtection="1">
      <alignment horizontal="center" vertical="center" wrapText="1"/>
      <protection/>
    </xf>
    <xf numFmtId="0" fontId="7" fillId="0" borderId="6" xfId="0" applyFont="1" applyBorder="1" applyAlignment="1" applyProtection="1">
      <alignment horizontal="center" vertical="center" wrapText="1"/>
      <protection/>
    </xf>
    <xf numFmtId="0" fontId="7" fillId="0" borderId="7" xfId="0" applyFont="1" applyBorder="1" applyAlignment="1" applyProtection="1">
      <alignment horizontal="center" vertical="center" wrapText="1"/>
      <protection/>
    </xf>
    <xf numFmtId="0" fontId="7" fillId="0" borderId="8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0" borderId="1" xfId="0" applyNumberFormat="1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center" vertical="center" wrapText="1"/>
    </xf>
    <xf numFmtId="2" fontId="3" fillId="0" borderId="2" xfId="0" applyNumberFormat="1" applyFont="1" applyBorder="1" applyAlignment="1" applyProtection="1">
      <alignment horizontal="center" vertical="center" wrapText="1"/>
      <protection/>
    </xf>
    <xf numFmtId="2" fontId="3" fillId="0" borderId="3" xfId="0" applyNumberFormat="1" applyFont="1" applyBorder="1" applyAlignment="1" applyProtection="1">
      <alignment horizontal="center" vertical="center" wrapText="1"/>
      <protection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60"/>
  <sheetViews>
    <sheetView tabSelected="1" zoomScale="75" zoomScaleNormal="75" workbookViewId="0" topLeftCell="B1">
      <pane xSplit="1" ySplit="13" topLeftCell="V48" activePane="bottomRight" state="frozen"/>
      <selection pane="topLeft" activeCell="B1" sqref="B1"/>
      <selection pane="topRight" activeCell="C1" sqref="C1"/>
      <selection pane="bottomLeft" activeCell="B14" sqref="B14"/>
      <selection pane="bottomRight" activeCell="G4" sqref="G4:Y4"/>
    </sheetView>
  </sheetViews>
  <sheetFormatPr defaultColWidth="9.00390625" defaultRowHeight="12.75"/>
  <cols>
    <col min="1" max="1" width="11.00390625" style="34" hidden="1" customWidth="1"/>
    <col min="2" max="2" width="34.75390625" style="1" customWidth="1"/>
    <col min="3" max="3" width="13.125" style="1" customWidth="1"/>
    <col min="4" max="4" width="9.25390625" style="9" customWidth="1"/>
    <col min="5" max="5" width="8.25390625" style="9" customWidth="1"/>
    <col min="6" max="6" width="9.75390625" style="9" customWidth="1"/>
    <col min="7" max="7" width="13.125" style="9" customWidth="1"/>
    <col min="8" max="8" width="12.00390625" style="9" customWidth="1"/>
    <col min="9" max="9" width="15.25390625" style="9" customWidth="1"/>
    <col min="10" max="10" width="14.125" style="9" customWidth="1"/>
    <col min="11" max="12" width="15.25390625" style="9" customWidth="1"/>
    <col min="13" max="13" width="15.125" style="9" customWidth="1"/>
    <col min="14" max="14" width="15.25390625" style="9" customWidth="1"/>
    <col min="15" max="15" width="15.25390625" style="1" customWidth="1"/>
    <col min="16" max="16" width="14.25390625" style="1" customWidth="1"/>
    <col min="17" max="17" width="15.00390625" style="1" customWidth="1"/>
    <col min="18" max="18" width="15.125" style="1" customWidth="1"/>
    <col min="19" max="19" width="14.125" style="1" customWidth="1"/>
    <col min="20" max="20" width="14.625" style="1" customWidth="1"/>
    <col min="21" max="21" width="15.25390625" style="1" customWidth="1"/>
    <col min="22" max="22" width="14.625" style="1" customWidth="1"/>
    <col min="23" max="23" width="16.375" style="1" customWidth="1"/>
    <col min="24" max="24" width="12.00390625" style="1" customWidth="1"/>
    <col min="25" max="25" width="13.25390625" style="1" customWidth="1"/>
    <col min="26" max="26" width="14.625" style="1" customWidth="1"/>
    <col min="27" max="27" width="15.00390625" style="1" customWidth="1"/>
    <col min="28" max="28" width="13.00390625" style="1" customWidth="1"/>
    <col min="29" max="29" width="15.00390625" style="1" customWidth="1"/>
    <col min="30" max="30" width="16.75390625" style="1" customWidth="1"/>
    <col min="31" max="31" width="12.75390625" style="1" customWidth="1"/>
    <col min="32" max="32" width="13.25390625" style="1" customWidth="1"/>
    <col min="33" max="33" width="14.875" style="1" customWidth="1"/>
    <col min="34" max="35" width="13.875" style="1" customWidth="1"/>
    <col min="36" max="36" width="16.00390625" style="1" customWidth="1"/>
    <col min="37" max="37" width="15.125" style="1" customWidth="1"/>
    <col min="38" max="38" width="15.25390625" style="1" customWidth="1"/>
    <col min="39" max="39" width="14.375" style="1" customWidth="1"/>
    <col min="40" max="40" width="15.00390625" style="1" customWidth="1"/>
    <col min="41" max="41" width="15.25390625" style="1" customWidth="1"/>
    <col min="42" max="42" width="16.25390625" style="1" customWidth="1"/>
    <col min="43" max="43" width="14.75390625" style="1" customWidth="1"/>
    <col min="44" max="44" width="16.375" style="1" customWidth="1"/>
    <col min="45" max="45" width="15.25390625" style="1" customWidth="1"/>
    <col min="46" max="46" width="14.25390625" style="1" customWidth="1"/>
    <col min="47" max="47" width="17.00390625" style="1" customWidth="1"/>
    <col min="48" max="16384" width="9.125" style="1" customWidth="1"/>
  </cols>
  <sheetData>
    <row r="1" spans="23:47" ht="19.5" customHeight="1">
      <c r="W1" s="68" t="s">
        <v>100</v>
      </c>
      <c r="X1" s="68"/>
      <c r="Y1" s="46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3"/>
      <c r="AU1" s="43"/>
    </row>
    <row r="2" spans="23:47" ht="13.5" customHeight="1">
      <c r="W2" s="68" t="s">
        <v>44</v>
      </c>
      <c r="X2" s="68"/>
      <c r="Y2" s="68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3"/>
      <c r="AU2" s="43"/>
    </row>
    <row r="3" spans="23:47" ht="14.25" customHeight="1">
      <c r="W3" s="76" t="s">
        <v>102</v>
      </c>
      <c r="X3" s="76"/>
      <c r="Y3" s="76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3"/>
      <c r="AU3" s="43"/>
    </row>
    <row r="4" spans="7:47" ht="14.25" customHeight="1">
      <c r="G4" s="83" t="s">
        <v>92</v>
      </c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</row>
    <row r="5" spans="2:47" ht="22.5" customHeight="1">
      <c r="B5" s="69" t="s">
        <v>93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2"/>
      <c r="AU5" s="42"/>
    </row>
    <row r="6" ht="15.75" customHeight="1">
      <c r="AU6" s="1" t="s">
        <v>84</v>
      </c>
    </row>
    <row r="7" spans="1:48" ht="21.75" customHeight="1">
      <c r="A7" s="77" t="s">
        <v>40</v>
      </c>
      <c r="B7" s="81" t="s">
        <v>7</v>
      </c>
      <c r="C7" s="82" t="s">
        <v>41</v>
      </c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 t="s">
        <v>41</v>
      </c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7"/>
      <c r="AV7" s="11"/>
    </row>
    <row r="8" spans="1:48" ht="20.25" customHeight="1">
      <c r="A8" s="77"/>
      <c r="B8" s="81"/>
      <c r="C8" s="75" t="s">
        <v>3</v>
      </c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 t="s">
        <v>5</v>
      </c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4" t="s">
        <v>45</v>
      </c>
      <c r="AT8" s="74"/>
      <c r="AU8" s="74"/>
      <c r="AV8" s="11"/>
    </row>
    <row r="9" spans="1:48" ht="41.25" customHeight="1">
      <c r="A9" s="77"/>
      <c r="B9" s="81"/>
      <c r="C9" s="70" t="s">
        <v>38</v>
      </c>
      <c r="D9" s="70"/>
      <c r="E9" s="70"/>
      <c r="F9" s="70"/>
      <c r="G9" s="70"/>
      <c r="H9" s="70"/>
      <c r="I9" s="84" t="s">
        <v>97</v>
      </c>
      <c r="J9" s="85"/>
      <c r="K9" s="86"/>
      <c r="L9" s="70" t="s">
        <v>95</v>
      </c>
      <c r="M9" s="70"/>
      <c r="N9" s="70"/>
      <c r="O9" s="71" t="s">
        <v>82</v>
      </c>
      <c r="P9" s="71"/>
      <c r="Q9" s="71"/>
      <c r="R9" s="72" t="s">
        <v>83</v>
      </c>
      <c r="S9" s="72"/>
      <c r="T9" s="72"/>
      <c r="U9" s="72" t="s">
        <v>99</v>
      </c>
      <c r="V9" s="72"/>
      <c r="W9" s="72"/>
      <c r="X9" s="73" t="s">
        <v>85</v>
      </c>
      <c r="Y9" s="73"/>
      <c r="Z9" s="73"/>
      <c r="AA9" s="74" t="s">
        <v>6</v>
      </c>
      <c r="AB9" s="74"/>
      <c r="AC9" s="74"/>
      <c r="AD9" s="73" t="s">
        <v>78</v>
      </c>
      <c r="AE9" s="73"/>
      <c r="AF9" s="73"/>
      <c r="AG9" s="73"/>
      <c r="AH9" s="73"/>
      <c r="AI9" s="73"/>
      <c r="AJ9" s="73"/>
      <c r="AK9" s="73"/>
      <c r="AL9" s="73"/>
      <c r="AM9" s="73" t="s">
        <v>94</v>
      </c>
      <c r="AN9" s="73"/>
      <c r="AO9" s="73"/>
      <c r="AP9" s="74" t="s">
        <v>6</v>
      </c>
      <c r="AQ9" s="74"/>
      <c r="AR9" s="74"/>
      <c r="AS9" s="74"/>
      <c r="AT9" s="74"/>
      <c r="AU9" s="74"/>
      <c r="AV9" s="11"/>
    </row>
    <row r="10" spans="1:47" s="7" customFormat="1" ht="72" customHeight="1">
      <c r="A10" s="77"/>
      <c r="B10" s="81"/>
      <c r="C10" s="70"/>
      <c r="D10" s="70"/>
      <c r="E10" s="70"/>
      <c r="F10" s="70"/>
      <c r="G10" s="70"/>
      <c r="H10" s="70"/>
      <c r="I10" s="87"/>
      <c r="J10" s="88"/>
      <c r="K10" s="89"/>
      <c r="L10" s="70"/>
      <c r="M10" s="70"/>
      <c r="N10" s="70"/>
      <c r="O10" s="71"/>
      <c r="P10" s="71"/>
      <c r="Q10" s="71"/>
      <c r="R10" s="72"/>
      <c r="S10" s="72"/>
      <c r="T10" s="72"/>
      <c r="U10" s="72"/>
      <c r="V10" s="72"/>
      <c r="W10" s="72"/>
      <c r="X10" s="73"/>
      <c r="Y10" s="73"/>
      <c r="Z10" s="73"/>
      <c r="AA10" s="74"/>
      <c r="AB10" s="74"/>
      <c r="AC10" s="74"/>
      <c r="AD10" s="93" t="s">
        <v>91</v>
      </c>
      <c r="AE10" s="75" t="s">
        <v>79</v>
      </c>
      <c r="AF10" s="75"/>
      <c r="AG10" s="93" t="s">
        <v>91</v>
      </c>
      <c r="AH10" s="75" t="s">
        <v>79</v>
      </c>
      <c r="AI10" s="75"/>
      <c r="AJ10" s="93" t="s">
        <v>91</v>
      </c>
      <c r="AK10" s="75" t="s">
        <v>79</v>
      </c>
      <c r="AL10" s="75"/>
      <c r="AM10" s="73"/>
      <c r="AN10" s="73"/>
      <c r="AO10" s="73"/>
      <c r="AP10" s="74"/>
      <c r="AQ10" s="74"/>
      <c r="AR10" s="74"/>
      <c r="AS10" s="74"/>
      <c r="AT10" s="74"/>
      <c r="AU10" s="74"/>
    </row>
    <row r="11" spans="1:47" s="65" customFormat="1" ht="78" customHeight="1">
      <c r="A11" s="77"/>
      <c r="B11" s="81"/>
      <c r="C11" s="12" t="s">
        <v>0</v>
      </c>
      <c r="D11" s="52" t="s">
        <v>1</v>
      </c>
      <c r="E11" s="12" t="s">
        <v>0</v>
      </c>
      <c r="F11" s="52" t="s">
        <v>1</v>
      </c>
      <c r="G11" s="12" t="s">
        <v>0</v>
      </c>
      <c r="H11" s="31" t="s">
        <v>1</v>
      </c>
      <c r="I11" s="90"/>
      <c r="J11" s="91"/>
      <c r="K11" s="92"/>
      <c r="L11" s="70"/>
      <c r="M11" s="70"/>
      <c r="N11" s="70"/>
      <c r="O11" s="71"/>
      <c r="P11" s="71"/>
      <c r="Q11" s="71"/>
      <c r="R11" s="72"/>
      <c r="S11" s="72"/>
      <c r="T11" s="72"/>
      <c r="U11" s="72"/>
      <c r="V11" s="72"/>
      <c r="W11" s="72"/>
      <c r="X11" s="73"/>
      <c r="Y11" s="73"/>
      <c r="Z11" s="73"/>
      <c r="AA11" s="74"/>
      <c r="AB11" s="74"/>
      <c r="AC11" s="74"/>
      <c r="AD11" s="93"/>
      <c r="AE11" s="64" t="s">
        <v>80</v>
      </c>
      <c r="AF11" s="64" t="s">
        <v>81</v>
      </c>
      <c r="AG11" s="93"/>
      <c r="AH11" s="64" t="s">
        <v>80</v>
      </c>
      <c r="AI11" s="64" t="s">
        <v>81</v>
      </c>
      <c r="AJ11" s="93"/>
      <c r="AK11" s="64" t="s">
        <v>80</v>
      </c>
      <c r="AL11" s="64" t="s">
        <v>81</v>
      </c>
      <c r="AM11" s="73"/>
      <c r="AN11" s="73"/>
      <c r="AO11" s="73"/>
      <c r="AP11" s="74"/>
      <c r="AQ11" s="74"/>
      <c r="AR11" s="74"/>
      <c r="AS11" s="74"/>
      <c r="AT11" s="74"/>
      <c r="AU11" s="74"/>
    </row>
    <row r="12" spans="1:47" ht="12" customHeight="1">
      <c r="A12" s="33"/>
      <c r="B12" s="13"/>
      <c r="C12" s="78">
        <v>250311</v>
      </c>
      <c r="D12" s="79"/>
      <c r="E12" s="79"/>
      <c r="F12" s="79"/>
      <c r="G12" s="79"/>
      <c r="H12" s="80"/>
      <c r="I12" s="78">
        <v>250315</v>
      </c>
      <c r="J12" s="79"/>
      <c r="K12" s="80"/>
      <c r="L12" s="103">
        <v>250319</v>
      </c>
      <c r="M12" s="103"/>
      <c r="N12" s="103"/>
      <c r="O12" s="78">
        <v>250323</v>
      </c>
      <c r="P12" s="79"/>
      <c r="Q12" s="80"/>
      <c r="R12" s="78">
        <v>250352</v>
      </c>
      <c r="S12" s="79"/>
      <c r="T12" s="80"/>
      <c r="U12" s="78">
        <v>250344</v>
      </c>
      <c r="V12" s="79"/>
      <c r="W12" s="80"/>
      <c r="X12" s="78">
        <v>250366</v>
      </c>
      <c r="Y12" s="79"/>
      <c r="Z12" s="80"/>
      <c r="AA12" s="78"/>
      <c r="AB12" s="79"/>
      <c r="AC12" s="80"/>
      <c r="AD12" s="100">
        <v>250354</v>
      </c>
      <c r="AE12" s="101"/>
      <c r="AF12" s="101"/>
      <c r="AG12" s="101"/>
      <c r="AH12" s="101"/>
      <c r="AI12" s="101"/>
      <c r="AJ12" s="101"/>
      <c r="AK12" s="101"/>
      <c r="AL12" s="102"/>
      <c r="AM12" s="78">
        <v>250380</v>
      </c>
      <c r="AN12" s="79"/>
      <c r="AO12" s="80"/>
      <c r="AP12" s="78"/>
      <c r="AQ12" s="79"/>
      <c r="AR12" s="80"/>
      <c r="AS12" s="78"/>
      <c r="AT12" s="79"/>
      <c r="AU12" s="80"/>
    </row>
    <row r="13" spans="1:47" ht="65.25" customHeight="1">
      <c r="A13" s="33"/>
      <c r="B13" s="13"/>
      <c r="C13" s="78" t="s">
        <v>87</v>
      </c>
      <c r="D13" s="80"/>
      <c r="E13" s="78" t="s">
        <v>88</v>
      </c>
      <c r="F13" s="80"/>
      <c r="G13" s="78" t="s">
        <v>89</v>
      </c>
      <c r="H13" s="80"/>
      <c r="I13" s="39" t="s">
        <v>87</v>
      </c>
      <c r="J13" s="39" t="s">
        <v>88</v>
      </c>
      <c r="K13" s="39" t="s">
        <v>89</v>
      </c>
      <c r="L13" s="39" t="s">
        <v>87</v>
      </c>
      <c r="M13" s="39" t="s">
        <v>88</v>
      </c>
      <c r="N13" s="39" t="s">
        <v>89</v>
      </c>
      <c r="O13" s="39" t="s">
        <v>87</v>
      </c>
      <c r="P13" s="39" t="s">
        <v>88</v>
      </c>
      <c r="Q13" s="39" t="s">
        <v>89</v>
      </c>
      <c r="R13" s="39" t="s">
        <v>87</v>
      </c>
      <c r="S13" s="39" t="s">
        <v>88</v>
      </c>
      <c r="T13" s="39" t="s">
        <v>89</v>
      </c>
      <c r="U13" s="39" t="s">
        <v>87</v>
      </c>
      <c r="V13" s="39" t="s">
        <v>88</v>
      </c>
      <c r="W13" s="39" t="s">
        <v>89</v>
      </c>
      <c r="X13" s="39" t="s">
        <v>87</v>
      </c>
      <c r="Y13" s="39" t="s">
        <v>88</v>
      </c>
      <c r="Z13" s="39" t="s">
        <v>89</v>
      </c>
      <c r="AA13" s="39" t="s">
        <v>87</v>
      </c>
      <c r="AB13" s="39" t="s">
        <v>88</v>
      </c>
      <c r="AC13" s="39" t="s">
        <v>89</v>
      </c>
      <c r="AD13" s="100" t="s">
        <v>86</v>
      </c>
      <c r="AE13" s="101"/>
      <c r="AF13" s="102"/>
      <c r="AG13" s="78" t="s">
        <v>88</v>
      </c>
      <c r="AH13" s="79"/>
      <c r="AI13" s="80"/>
      <c r="AJ13" s="78" t="s">
        <v>90</v>
      </c>
      <c r="AK13" s="79"/>
      <c r="AL13" s="80"/>
      <c r="AM13" s="39" t="s">
        <v>86</v>
      </c>
      <c r="AN13" s="39" t="s">
        <v>88</v>
      </c>
      <c r="AO13" s="39" t="s">
        <v>89</v>
      </c>
      <c r="AP13" s="39" t="s">
        <v>86</v>
      </c>
      <c r="AQ13" s="39" t="s">
        <v>88</v>
      </c>
      <c r="AR13" s="39" t="s">
        <v>89</v>
      </c>
      <c r="AS13" s="39" t="s">
        <v>86</v>
      </c>
      <c r="AT13" s="39" t="s">
        <v>88</v>
      </c>
      <c r="AU13" s="39" t="s">
        <v>89</v>
      </c>
    </row>
    <row r="14" spans="1:47" ht="18" customHeight="1">
      <c r="A14" s="33" t="s">
        <v>46</v>
      </c>
      <c r="B14" s="14" t="s">
        <v>8</v>
      </c>
      <c r="C14" s="15">
        <v>588320</v>
      </c>
      <c r="D14" s="16">
        <v>1.19</v>
      </c>
      <c r="E14" s="16"/>
      <c r="F14" s="16"/>
      <c r="G14" s="41">
        <f>C14+E14</f>
        <v>588320</v>
      </c>
      <c r="H14" s="16">
        <f>D14+F14</f>
        <v>1.19</v>
      </c>
      <c r="I14" s="16"/>
      <c r="J14" s="16"/>
      <c r="K14" s="16">
        <f>I14+J14</f>
        <v>0</v>
      </c>
      <c r="L14" s="16"/>
      <c r="M14" s="16"/>
      <c r="N14" s="16">
        <f>L14+M14</f>
        <v>0</v>
      </c>
      <c r="O14" s="15"/>
      <c r="P14" s="15"/>
      <c r="Q14" s="15">
        <f>O14+P14</f>
        <v>0</v>
      </c>
      <c r="R14" s="17"/>
      <c r="S14" s="17"/>
      <c r="T14" s="17">
        <f>R14+S14</f>
        <v>0</v>
      </c>
      <c r="U14" s="17"/>
      <c r="V14" s="17"/>
      <c r="W14" s="17">
        <f>U14+V14</f>
        <v>0</v>
      </c>
      <c r="X14" s="18"/>
      <c r="Y14" s="18"/>
      <c r="Z14" s="18">
        <f>X14+Y14</f>
        <v>0</v>
      </c>
      <c r="AA14" s="8">
        <f>C14+O14+R14+X14+I14+L14+U14</f>
        <v>588320</v>
      </c>
      <c r="AB14" s="8">
        <f>E14+P14+S14+Y14+J14+M14+V14</f>
        <v>0</v>
      </c>
      <c r="AC14" s="8">
        <f>Z14+T14+Q14+G14+K14+N14+W14</f>
        <v>588320</v>
      </c>
      <c r="AD14" s="8">
        <f>AE14+AF14</f>
        <v>61068</v>
      </c>
      <c r="AE14" s="18">
        <v>19496</v>
      </c>
      <c r="AF14" s="18">
        <v>41572</v>
      </c>
      <c r="AG14" s="18">
        <f>AH14+AI14</f>
        <v>0</v>
      </c>
      <c r="AH14" s="18"/>
      <c r="AI14" s="18"/>
      <c r="AJ14" s="18">
        <f>AD14+AG14</f>
        <v>61068</v>
      </c>
      <c r="AK14" s="18">
        <f>AE14+AH14</f>
        <v>19496</v>
      </c>
      <c r="AL14" s="18">
        <f>AF14+AI14</f>
        <v>41572</v>
      </c>
      <c r="AM14" s="18"/>
      <c r="AN14" s="18"/>
      <c r="AO14" s="18">
        <f>AM14+AN14</f>
        <v>0</v>
      </c>
      <c r="AP14" s="18">
        <f>AD14+AM14</f>
        <v>61068</v>
      </c>
      <c r="AQ14" s="18">
        <f>AG14+AN14</f>
        <v>0</v>
      </c>
      <c r="AR14" s="18">
        <f>AJ14+AO14</f>
        <v>61068</v>
      </c>
      <c r="AS14" s="3">
        <f>AP14+AA14</f>
        <v>649388</v>
      </c>
      <c r="AT14" s="3">
        <f aca="true" t="shared" si="0" ref="AT14:AT29">AQ14+AB14</f>
        <v>0</v>
      </c>
      <c r="AU14" s="3">
        <f>AS14+AT14</f>
        <v>649388</v>
      </c>
    </row>
    <row r="15" spans="1:47" s="7" customFormat="1" ht="18" customHeight="1">
      <c r="A15" s="97" t="s">
        <v>42</v>
      </c>
      <c r="B15" s="98"/>
      <c r="C15" s="5">
        <f>C14</f>
        <v>588320</v>
      </c>
      <c r="D15" s="6">
        <f>D14</f>
        <v>1.19</v>
      </c>
      <c r="E15" s="5">
        <f>E14</f>
        <v>0</v>
      </c>
      <c r="F15" s="6">
        <f>F14</f>
        <v>0</v>
      </c>
      <c r="G15" s="59">
        <f>C15+E15</f>
        <v>588320</v>
      </c>
      <c r="H15" s="60">
        <f aca="true" t="shared" si="1" ref="H15:H49">D15+F15</f>
        <v>1.19</v>
      </c>
      <c r="I15" s="60">
        <f>I14</f>
        <v>0</v>
      </c>
      <c r="J15" s="60">
        <f>J14</f>
        <v>0</v>
      </c>
      <c r="K15" s="60">
        <f aca="true" t="shared" si="2" ref="K15:K49">I15+J15</f>
        <v>0</v>
      </c>
      <c r="L15" s="60">
        <f>L14</f>
        <v>0</v>
      </c>
      <c r="M15" s="60">
        <f>M14</f>
        <v>0</v>
      </c>
      <c r="N15" s="60">
        <f aca="true" t="shared" si="3" ref="N15:N49">L15+M15</f>
        <v>0</v>
      </c>
      <c r="O15" s="32">
        <f>O14</f>
        <v>0</v>
      </c>
      <c r="P15" s="32">
        <f>P14</f>
        <v>0</v>
      </c>
      <c r="Q15" s="61">
        <f aca="true" t="shared" si="4" ref="Q15:Q49">O15+P15</f>
        <v>0</v>
      </c>
      <c r="R15" s="32">
        <f>R14</f>
        <v>0</v>
      </c>
      <c r="S15" s="32">
        <f>S14</f>
        <v>0</v>
      </c>
      <c r="T15" s="62">
        <f aca="true" t="shared" si="5" ref="T15:T49">R15+S15</f>
        <v>0</v>
      </c>
      <c r="U15" s="62">
        <f>U14</f>
        <v>0</v>
      </c>
      <c r="V15" s="62">
        <f>V14</f>
        <v>0</v>
      </c>
      <c r="W15" s="17">
        <f aca="true" t="shared" si="6" ref="W15:W49">U15+V15</f>
        <v>0</v>
      </c>
      <c r="X15" s="32">
        <f>X14</f>
        <v>0</v>
      </c>
      <c r="Y15" s="32">
        <f>Y14</f>
        <v>0</v>
      </c>
      <c r="Z15" s="63">
        <f aca="true" t="shared" si="7" ref="Z15:Z49">X15+Y15</f>
        <v>0</v>
      </c>
      <c r="AA15" s="8">
        <f aca="true" t="shared" si="8" ref="AA15:AA49">C15+O15+R15+X15+I15+L15+U15</f>
        <v>588320</v>
      </c>
      <c r="AB15" s="8">
        <f aca="true" t="shared" si="9" ref="AB15:AB49">E15+P15+S15+Y15+J15+M15+V15</f>
        <v>0</v>
      </c>
      <c r="AC15" s="8">
        <f aca="true" t="shared" si="10" ref="AC15:AC49">Z15+T15+Q15+G15+K15+N15+W15</f>
        <v>588320</v>
      </c>
      <c r="AD15" s="32">
        <f aca="true" t="shared" si="11" ref="AD15:AP15">AD14</f>
        <v>61068</v>
      </c>
      <c r="AE15" s="32">
        <f t="shared" si="11"/>
        <v>19496</v>
      </c>
      <c r="AF15" s="32">
        <f t="shared" si="11"/>
        <v>41572</v>
      </c>
      <c r="AG15" s="32">
        <f t="shared" si="11"/>
        <v>0</v>
      </c>
      <c r="AH15" s="32">
        <f t="shared" si="11"/>
        <v>0</v>
      </c>
      <c r="AI15" s="32">
        <f t="shared" si="11"/>
        <v>0</v>
      </c>
      <c r="AJ15" s="32">
        <f t="shared" si="11"/>
        <v>61068</v>
      </c>
      <c r="AK15" s="32">
        <f t="shared" si="11"/>
        <v>19496</v>
      </c>
      <c r="AL15" s="32">
        <f t="shared" si="11"/>
        <v>41572</v>
      </c>
      <c r="AM15" s="32">
        <f>AM14</f>
        <v>0</v>
      </c>
      <c r="AN15" s="32">
        <f>AN14</f>
        <v>0</v>
      </c>
      <c r="AO15" s="63">
        <f aca="true" t="shared" si="12" ref="AO15:AO47">AM15+AN15</f>
        <v>0</v>
      </c>
      <c r="AP15" s="32">
        <f t="shared" si="11"/>
        <v>61068</v>
      </c>
      <c r="AQ15" s="32">
        <f>AQ14</f>
        <v>0</v>
      </c>
      <c r="AR15" s="32">
        <f>AR14</f>
        <v>61068</v>
      </c>
      <c r="AS15" s="32">
        <f>AS14</f>
        <v>649388</v>
      </c>
      <c r="AT15" s="3">
        <f t="shared" si="0"/>
        <v>0</v>
      </c>
      <c r="AU15" s="3">
        <f aca="true" t="shared" si="13" ref="AU15:AU49">AS15+AT15</f>
        <v>649388</v>
      </c>
    </row>
    <row r="16" spans="1:47" ht="18" customHeight="1">
      <c r="A16" s="33" t="s">
        <v>47</v>
      </c>
      <c r="B16" s="14" t="s">
        <v>9</v>
      </c>
      <c r="C16" s="18">
        <v>59528</v>
      </c>
      <c r="D16" s="16">
        <v>0.12</v>
      </c>
      <c r="E16" s="16"/>
      <c r="F16" s="16"/>
      <c r="G16" s="41">
        <f aca="true" t="shared" si="14" ref="G16:G49">C16+E16</f>
        <v>59528</v>
      </c>
      <c r="H16" s="16">
        <f t="shared" si="1"/>
        <v>0.12</v>
      </c>
      <c r="I16" s="16"/>
      <c r="J16" s="16"/>
      <c r="K16" s="16">
        <f t="shared" si="2"/>
        <v>0</v>
      </c>
      <c r="L16" s="16"/>
      <c r="M16" s="16"/>
      <c r="N16" s="16">
        <f t="shared" si="3"/>
        <v>0</v>
      </c>
      <c r="O16" s="18"/>
      <c r="P16" s="18"/>
      <c r="Q16" s="15">
        <f t="shared" si="4"/>
        <v>0</v>
      </c>
      <c r="R16" s="17"/>
      <c r="S16" s="17"/>
      <c r="T16" s="17">
        <f t="shared" si="5"/>
        <v>0</v>
      </c>
      <c r="U16" s="17"/>
      <c r="V16" s="17"/>
      <c r="W16" s="17">
        <f t="shared" si="6"/>
        <v>0</v>
      </c>
      <c r="X16" s="18">
        <v>280000</v>
      </c>
      <c r="Y16" s="18"/>
      <c r="Z16" s="18">
        <f t="shared" si="7"/>
        <v>280000</v>
      </c>
      <c r="AA16" s="8">
        <f t="shared" si="8"/>
        <v>339528</v>
      </c>
      <c r="AB16" s="8">
        <f t="shared" si="9"/>
        <v>0</v>
      </c>
      <c r="AC16" s="8">
        <f t="shared" si="10"/>
        <v>339528</v>
      </c>
      <c r="AD16" s="18">
        <f>AE16+AF16</f>
        <v>18354</v>
      </c>
      <c r="AE16" s="18">
        <v>5865</v>
      </c>
      <c r="AF16" s="18">
        <v>12489</v>
      </c>
      <c r="AG16" s="18">
        <f>AH16+AI16</f>
        <v>0</v>
      </c>
      <c r="AH16" s="18"/>
      <c r="AI16" s="18"/>
      <c r="AJ16" s="18">
        <f aca="true" t="shared" si="15" ref="AJ16:AJ44">AD16+AG16</f>
        <v>18354</v>
      </c>
      <c r="AK16" s="18">
        <f aca="true" t="shared" si="16" ref="AK16:AK44">AE16+AH16</f>
        <v>5865</v>
      </c>
      <c r="AL16" s="18">
        <f aca="true" t="shared" si="17" ref="AL16:AL44">AF16+AI16</f>
        <v>12489</v>
      </c>
      <c r="AM16" s="18"/>
      <c r="AN16" s="18">
        <v>25000</v>
      </c>
      <c r="AO16" s="18">
        <f t="shared" si="12"/>
        <v>25000</v>
      </c>
      <c r="AP16" s="18">
        <f>AD16+AM16</f>
        <v>18354</v>
      </c>
      <c r="AQ16" s="18">
        <f>AG16+AN16</f>
        <v>25000</v>
      </c>
      <c r="AR16" s="18">
        <f>AJ16+AO16</f>
        <v>43354</v>
      </c>
      <c r="AS16" s="3">
        <f aca="true" t="shared" si="18" ref="AS16:AS44">AA16+AP16</f>
        <v>357882</v>
      </c>
      <c r="AT16" s="3">
        <f t="shared" si="0"/>
        <v>25000</v>
      </c>
      <c r="AU16" s="3">
        <f t="shared" si="13"/>
        <v>382882</v>
      </c>
    </row>
    <row r="17" spans="1:47" ht="18" customHeight="1">
      <c r="A17" s="33" t="s">
        <v>48</v>
      </c>
      <c r="B17" s="14" t="s">
        <v>10</v>
      </c>
      <c r="C17" s="18">
        <v>15821</v>
      </c>
      <c r="D17" s="16">
        <v>0.03</v>
      </c>
      <c r="E17" s="16"/>
      <c r="F17" s="16"/>
      <c r="G17" s="41">
        <f t="shared" si="14"/>
        <v>15821</v>
      </c>
      <c r="H17" s="16">
        <f t="shared" si="1"/>
        <v>0.03</v>
      </c>
      <c r="I17" s="16"/>
      <c r="J17" s="16"/>
      <c r="K17" s="16">
        <f t="shared" si="2"/>
        <v>0</v>
      </c>
      <c r="L17" s="16"/>
      <c r="M17" s="16"/>
      <c r="N17" s="16">
        <f t="shared" si="3"/>
        <v>0</v>
      </c>
      <c r="O17" s="18"/>
      <c r="P17" s="18"/>
      <c r="Q17" s="15">
        <f t="shared" si="4"/>
        <v>0</v>
      </c>
      <c r="R17" s="17"/>
      <c r="S17" s="17"/>
      <c r="T17" s="17">
        <f t="shared" si="5"/>
        <v>0</v>
      </c>
      <c r="U17" s="17"/>
      <c r="V17" s="17"/>
      <c r="W17" s="17">
        <f t="shared" si="6"/>
        <v>0</v>
      </c>
      <c r="X17" s="18"/>
      <c r="Y17" s="18"/>
      <c r="Z17" s="18">
        <f t="shared" si="7"/>
        <v>0</v>
      </c>
      <c r="AA17" s="8">
        <f t="shared" si="8"/>
        <v>15821</v>
      </c>
      <c r="AB17" s="8">
        <f t="shared" si="9"/>
        <v>0</v>
      </c>
      <c r="AC17" s="8">
        <f t="shared" si="10"/>
        <v>15821</v>
      </c>
      <c r="AD17" s="18">
        <f aca="true" t="shared" si="19" ref="AD17:AD44">AE17+AF17</f>
        <v>14630</v>
      </c>
      <c r="AE17" s="18">
        <v>4675</v>
      </c>
      <c r="AF17" s="18">
        <v>9955</v>
      </c>
      <c r="AG17" s="18">
        <f aca="true" t="shared" si="20" ref="AG17:AG44">AH17+AI17</f>
        <v>0</v>
      </c>
      <c r="AH17" s="18"/>
      <c r="AI17" s="18"/>
      <c r="AJ17" s="18">
        <f t="shared" si="15"/>
        <v>14630</v>
      </c>
      <c r="AK17" s="18">
        <f t="shared" si="16"/>
        <v>4675</v>
      </c>
      <c r="AL17" s="18">
        <f t="shared" si="17"/>
        <v>9955</v>
      </c>
      <c r="AM17" s="18"/>
      <c r="AN17" s="18"/>
      <c r="AO17" s="18">
        <f t="shared" si="12"/>
        <v>0</v>
      </c>
      <c r="AP17" s="18">
        <f aca="true" t="shared" si="21" ref="AP17:AP44">AD17+AM17</f>
        <v>14630</v>
      </c>
      <c r="AQ17" s="18">
        <f aca="true" t="shared" si="22" ref="AQ17:AQ44">AG17+AN17</f>
        <v>0</v>
      </c>
      <c r="AR17" s="18">
        <f aca="true" t="shared" si="23" ref="AR17:AR44">AJ17+AO17</f>
        <v>14630</v>
      </c>
      <c r="AS17" s="3">
        <f t="shared" si="18"/>
        <v>30451</v>
      </c>
      <c r="AT17" s="3">
        <f t="shared" si="0"/>
        <v>0</v>
      </c>
      <c r="AU17" s="3">
        <f t="shared" si="13"/>
        <v>30451</v>
      </c>
    </row>
    <row r="18" spans="1:47" ht="18" customHeight="1">
      <c r="A18" s="33" t="s">
        <v>49</v>
      </c>
      <c r="B18" s="14" t="s">
        <v>11</v>
      </c>
      <c r="C18" s="18">
        <v>803498</v>
      </c>
      <c r="D18" s="16">
        <v>1.62</v>
      </c>
      <c r="E18" s="16"/>
      <c r="F18" s="16"/>
      <c r="G18" s="41">
        <f t="shared" si="14"/>
        <v>803498</v>
      </c>
      <c r="H18" s="16">
        <f t="shared" si="1"/>
        <v>1.62</v>
      </c>
      <c r="I18" s="16">
        <v>20000</v>
      </c>
      <c r="J18" s="16"/>
      <c r="K18" s="16">
        <f t="shared" si="2"/>
        <v>20000</v>
      </c>
      <c r="L18" s="16"/>
      <c r="M18" s="16"/>
      <c r="N18" s="16">
        <f t="shared" si="3"/>
        <v>0</v>
      </c>
      <c r="O18" s="18"/>
      <c r="P18" s="18"/>
      <c r="Q18" s="15">
        <f t="shared" si="4"/>
        <v>0</v>
      </c>
      <c r="R18" s="17"/>
      <c r="S18" s="17"/>
      <c r="T18" s="17">
        <f t="shared" si="5"/>
        <v>0</v>
      </c>
      <c r="U18" s="17"/>
      <c r="V18" s="17"/>
      <c r="W18" s="17">
        <f t="shared" si="6"/>
        <v>0</v>
      </c>
      <c r="X18" s="18"/>
      <c r="Y18" s="18"/>
      <c r="Z18" s="18">
        <f t="shared" si="7"/>
        <v>0</v>
      </c>
      <c r="AA18" s="8">
        <f t="shared" si="8"/>
        <v>823498</v>
      </c>
      <c r="AB18" s="8">
        <f t="shared" si="9"/>
        <v>0</v>
      </c>
      <c r="AC18" s="8">
        <f t="shared" si="10"/>
        <v>823498</v>
      </c>
      <c r="AD18" s="18">
        <f t="shared" si="19"/>
        <v>39099</v>
      </c>
      <c r="AE18" s="18">
        <v>12494</v>
      </c>
      <c r="AF18" s="18">
        <v>26605</v>
      </c>
      <c r="AG18" s="18">
        <f t="shared" si="20"/>
        <v>0</v>
      </c>
      <c r="AH18" s="18"/>
      <c r="AI18" s="18"/>
      <c r="AJ18" s="18">
        <f t="shared" si="15"/>
        <v>39099</v>
      </c>
      <c r="AK18" s="18">
        <f t="shared" si="16"/>
        <v>12494</v>
      </c>
      <c r="AL18" s="18">
        <f t="shared" si="17"/>
        <v>26605</v>
      </c>
      <c r="AM18" s="18">
        <v>405500</v>
      </c>
      <c r="AN18" s="18"/>
      <c r="AO18" s="18">
        <f>AM18+AN18</f>
        <v>405500</v>
      </c>
      <c r="AP18" s="18">
        <f>AD18+AM18</f>
        <v>444599</v>
      </c>
      <c r="AQ18" s="18">
        <f>AG18+AN18</f>
        <v>0</v>
      </c>
      <c r="AR18" s="18">
        <f t="shared" si="23"/>
        <v>444599</v>
      </c>
      <c r="AS18" s="3">
        <f t="shared" si="18"/>
        <v>1268097</v>
      </c>
      <c r="AT18" s="3">
        <f t="shared" si="0"/>
        <v>0</v>
      </c>
      <c r="AU18" s="3">
        <f t="shared" si="13"/>
        <v>1268097</v>
      </c>
    </row>
    <row r="19" spans="1:47" ht="18" customHeight="1">
      <c r="A19" s="33" t="s">
        <v>50</v>
      </c>
      <c r="B19" s="14" t="s">
        <v>12</v>
      </c>
      <c r="C19" s="18">
        <v>130056</v>
      </c>
      <c r="D19" s="16">
        <v>0.26</v>
      </c>
      <c r="E19" s="16"/>
      <c r="F19" s="16"/>
      <c r="G19" s="41">
        <f t="shared" si="14"/>
        <v>130056</v>
      </c>
      <c r="H19" s="16">
        <f t="shared" si="1"/>
        <v>0.26</v>
      </c>
      <c r="I19" s="16"/>
      <c r="J19" s="16"/>
      <c r="K19" s="16">
        <f t="shared" si="2"/>
        <v>0</v>
      </c>
      <c r="L19" s="16"/>
      <c r="M19" s="16"/>
      <c r="N19" s="16">
        <f t="shared" si="3"/>
        <v>0</v>
      </c>
      <c r="O19" s="18"/>
      <c r="P19" s="18"/>
      <c r="Q19" s="15">
        <f t="shared" si="4"/>
        <v>0</v>
      </c>
      <c r="R19" s="17"/>
      <c r="S19" s="17"/>
      <c r="T19" s="17">
        <f t="shared" si="5"/>
        <v>0</v>
      </c>
      <c r="U19" s="17"/>
      <c r="V19" s="17"/>
      <c r="W19" s="17">
        <f t="shared" si="6"/>
        <v>0</v>
      </c>
      <c r="X19" s="18"/>
      <c r="Y19" s="18"/>
      <c r="Z19" s="18">
        <f t="shared" si="7"/>
        <v>0</v>
      </c>
      <c r="AA19" s="8">
        <f t="shared" si="8"/>
        <v>130056</v>
      </c>
      <c r="AB19" s="8">
        <f t="shared" si="9"/>
        <v>0</v>
      </c>
      <c r="AC19" s="8">
        <f t="shared" si="10"/>
        <v>130056</v>
      </c>
      <c r="AD19" s="18">
        <f t="shared" si="19"/>
        <v>13058</v>
      </c>
      <c r="AE19" s="18">
        <v>4173</v>
      </c>
      <c r="AF19" s="18">
        <v>8885</v>
      </c>
      <c r="AG19" s="18">
        <f t="shared" si="20"/>
        <v>0</v>
      </c>
      <c r="AH19" s="18"/>
      <c r="AI19" s="18"/>
      <c r="AJ19" s="18">
        <f t="shared" si="15"/>
        <v>13058</v>
      </c>
      <c r="AK19" s="18">
        <f t="shared" si="16"/>
        <v>4173</v>
      </c>
      <c r="AL19" s="18">
        <f t="shared" si="17"/>
        <v>8885</v>
      </c>
      <c r="AM19" s="18"/>
      <c r="AN19" s="18">
        <v>35000</v>
      </c>
      <c r="AO19" s="18">
        <f t="shared" si="12"/>
        <v>35000</v>
      </c>
      <c r="AP19" s="18">
        <f t="shared" si="21"/>
        <v>13058</v>
      </c>
      <c r="AQ19" s="18">
        <f t="shared" si="22"/>
        <v>35000</v>
      </c>
      <c r="AR19" s="18">
        <f t="shared" si="23"/>
        <v>48058</v>
      </c>
      <c r="AS19" s="3">
        <f t="shared" si="18"/>
        <v>143114</v>
      </c>
      <c r="AT19" s="3">
        <f t="shared" si="0"/>
        <v>35000</v>
      </c>
      <c r="AU19" s="3">
        <f t="shared" si="13"/>
        <v>178114</v>
      </c>
    </row>
    <row r="20" spans="1:47" ht="18" customHeight="1">
      <c r="A20" s="33" t="s">
        <v>51</v>
      </c>
      <c r="B20" s="14" t="s">
        <v>13</v>
      </c>
      <c r="C20" s="18">
        <v>178149</v>
      </c>
      <c r="D20" s="16">
        <v>0.36</v>
      </c>
      <c r="E20" s="16"/>
      <c r="F20" s="16"/>
      <c r="G20" s="41">
        <f t="shared" si="14"/>
        <v>178149</v>
      </c>
      <c r="H20" s="16">
        <f t="shared" si="1"/>
        <v>0.36</v>
      </c>
      <c r="I20" s="16"/>
      <c r="J20" s="16"/>
      <c r="K20" s="16">
        <f t="shared" si="2"/>
        <v>0</v>
      </c>
      <c r="L20" s="16"/>
      <c r="M20" s="16"/>
      <c r="N20" s="16">
        <f t="shared" si="3"/>
        <v>0</v>
      </c>
      <c r="O20" s="18"/>
      <c r="P20" s="18"/>
      <c r="Q20" s="15">
        <f t="shared" si="4"/>
        <v>0</v>
      </c>
      <c r="R20" s="17"/>
      <c r="S20" s="17"/>
      <c r="T20" s="17">
        <f t="shared" si="5"/>
        <v>0</v>
      </c>
      <c r="U20" s="17"/>
      <c r="V20" s="17"/>
      <c r="W20" s="17">
        <f t="shared" si="6"/>
        <v>0</v>
      </c>
      <c r="X20" s="18"/>
      <c r="Y20" s="18"/>
      <c r="Z20" s="18">
        <f t="shared" si="7"/>
        <v>0</v>
      </c>
      <c r="AA20" s="8">
        <f t="shared" si="8"/>
        <v>178149</v>
      </c>
      <c r="AB20" s="8">
        <f t="shared" si="9"/>
        <v>0</v>
      </c>
      <c r="AC20" s="8">
        <f t="shared" si="10"/>
        <v>178149</v>
      </c>
      <c r="AD20" s="18">
        <f t="shared" si="19"/>
        <v>17832</v>
      </c>
      <c r="AE20" s="18">
        <v>5698</v>
      </c>
      <c r="AF20" s="18">
        <v>12134</v>
      </c>
      <c r="AG20" s="18">
        <f t="shared" si="20"/>
        <v>0</v>
      </c>
      <c r="AH20" s="18"/>
      <c r="AI20" s="18"/>
      <c r="AJ20" s="18">
        <f t="shared" si="15"/>
        <v>17832</v>
      </c>
      <c r="AK20" s="18">
        <f t="shared" si="16"/>
        <v>5698</v>
      </c>
      <c r="AL20" s="18">
        <f t="shared" si="17"/>
        <v>12134</v>
      </c>
      <c r="AM20" s="18"/>
      <c r="AN20" s="18"/>
      <c r="AO20" s="18">
        <f t="shared" si="12"/>
        <v>0</v>
      </c>
      <c r="AP20" s="18">
        <f t="shared" si="21"/>
        <v>17832</v>
      </c>
      <c r="AQ20" s="18">
        <f t="shared" si="22"/>
        <v>0</v>
      </c>
      <c r="AR20" s="18">
        <f t="shared" si="23"/>
        <v>17832</v>
      </c>
      <c r="AS20" s="3">
        <f t="shared" si="18"/>
        <v>195981</v>
      </c>
      <c r="AT20" s="3">
        <f t="shared" si="0"/>
        <v>0</v>
      </c>
      <c r="AU20" s="3">
        <f t="shared" si="13"/>
        <v>195981</v>
      </c>
    </row>
    <row r="21" spans="1:47" ht="18" customHeight="1">
      <c r="A21" s="33" t="s">
        <v>52</v>
      </c>
      <c r="B21" s="14" t="s">
        <v>14</v>
      </c>
      <c r="C21" s="18">
        <v>83381</v>
      </c>
      <c r="D21" s="16">
        <v>0.17</v>
      </c>
      <c r="E21" s="16"/>
      <c r="F21" s="16"/>
      <c r="G21" s="41">
        <f t="shared" si="14"/>
        <v>83381</v>
      </c>
      <c r="H21" s="16">
        <f t="shared" si="1"/>
        <v>0.17</v>
      </c>
      <c r="I21" s="16"/>
      <c r="J21" s="16"/>
      <c r="K21" s="16">
        <f t="shared" si="2"/>
        <v>0</v>
      </c>
      <c r="L21" s="16"/>
      <c r="M21" s="16"/>
      <c r="N21" s="16">
        <f t="shared" si="3"/>
        <v>0</v>
      </c>
      <c r="O21" s="18"/>
      <c r="P21" s="18"/>
      <c r="Q21" s="15">
        <f t="shared" si="4"/>
        <v>0</v>
      </c>
      <c r="R21" s="17"/>
      <c r="S21" s="17"/>
      <c r="T21" s="17">
        <f t="shared" si="5"/>
        <v>0</v>
      </c>
      <c r="U21" s="17"/>
      <c r="V21" s="17"/>
      <c r="W21" s="17">
        <f t="shared" si="6"/>
        <v>0</v>
      </c>
      <c r="X21" s="18"/>
      <c r="Y21" s="18"/>
      <c r="Z21" s="18">
        <f t="shared" si="7"/>
        <v>0</v>
      </c>
      <c r="AA21" s="8">
        <f t="shared" si="8"/>
        <v>83381</v>
      </c>
      <c r="AB21" s="8">
        <f t="shared" si="9"/>
        <v>0</v>
      </c>
      <c r="AC21" s="8">
        <f t="shared" si="10"/>
        <v>83381</v>
      </c>
      <c r="AD21" s="18">
        <f t="shared" si="19"/>
        <v>12995</v>
      </c>
      <c r="AE21" s="18">
        <v>4153</v>
      </c>
      <c r="AF21" s="18">
        <v>8842</v>
      </c>
      <c r="AG21" s="18">
        <f t="shared" si="20"/>
        <v>0</v>
      </c>
      <c r="AH21" s="18"/>
      <c r="AI21" s="18"/>
      <c r="AJ21" s="18">
        <f t="shared" si="15"/>
        <v>12995</v>
      </c>
      <c r="AK21" s="18">
        <f t="shared" si="16"/>
        <v>4153</v>
      </c>
      <c r="AL21" s="18">
        <f t="shared" si="17"/>
        <v>8842</v>
      </c>
      <c r="AM21" s="18"/>
      <c r="AN21" s="18"/>
      <c r="AO21" s="18">
        <f t="shared" si="12"/>
        <v>0</v>
      </c>
      <c r="AP21" s="18">
        <f t="shared" si="21"/>
        <v>12995</v>
      </c>
      <c r="AQ21" s="18">
        <f t="shared" si="22"/>
        <v>0</v>
      </c>
      <c r="AR21" s="18">
        <f t="shared" si="23"/>
        <v>12995</v>
      </c>
      <c r="AS21" s="3">
        <f t="shared" si="18"/>
        <v>96376</v>
      </c>
      <c r="AT21" s="3">
        <f t="shared" si="0"/>
        <v>0</v>
      </c>
      <c r="AU21" s="3">
        <f t="shared" si="13"/>
        <v>96376</v>
      </c>
    </row>
    <row r="22" spans="1:47" ht="18" customHeight="1">
      <c r="A22" s="33" t="s">
        <v>53</v>
      </c>
      <c r="B22" s="14" t="s">
        <v>15</v>
      </c>
      <c r="C22" s="18">
        <v>141792</v>
      </c>
      <c r="D22" s="16">
        <v>0.29</v>
      </c>
      <c r="E22" s="16"/>
      <c r="F22" s="16"/>
      <c r="G22" s="41">
        <f t="shared" si="14"/>
        <v>141792</v>
      </c>
      <c r="H22" s="16">
        <f t="shared" si="1"/>
        <v>0.29</v>
      </c>
      <c r="I22" s="16"/>
      <c r="J22" s="16"/>
      <c r="K22" s="16">
        <f t="shared" si="2"/>
        <v>0</v>
      </c>
      <c r="L22" s="16"/>
      <c r="M22" s="16"/>
      <c r="N22" s="16">
        <f t="shared" si="3"/>
        <v>0</v>
      </c>
      <c r="O22" s="18"/>
      <c r="P22" s="18"/>
      <c r="Q22" s="15">
        <f t="shared" si="4"/>
        <v>0</v>
      </c>
      <c r="R22" s="17"/>
      <c r="S22" s="17"/>
      <c r="T22" s="17">
        <f t="shared" si="5"/>
        <v>0</v>
      </c>
      <c r="U22" s="17"/>
      <c r="V22" s="17"/>
      <c r="W22" s="17">
        <f t="shared" si="6"/>
        <v>0</v>
      </c>
      <c r="X22" s="18"/>
      <c r="Y22" s="18"/>
      <c r="Z22" s="18">
        <f t="shared" si="7"/>
        <v>0</v>
      </c>
      <c r="AA22" s="8">
        <f t="shared" si="8"/>
        <v>141792</v>
      </c>
      <c r="AB22" s="8">
        <f t="shared" si="9"/>
        <v>0</v>
      </c>
      <c r="AC22" s="8">
        <f t="shared" si="10"/>
        <v>141792</v>
      </c>
      <c r="AD22" s="18">
        <f t="shared" si="19"/>
        <v>13346</v>
      </c>
      <c r="AE22" s="18">
        <v>4265</v>
      </c>
      <c r="AF22" s="18">
        <v>9081</v>
      </c>
      <c r="AG22" s="18">
        <f t="shared" si="20"/>
        <v>0</v>
      </c>
      <c r="AH22" s="18"/>
      <c r="AI22" s="18"/>
      <c r="AJ22" s="18">
        <f t="shared" si="15"/>
        <v>13346</v>
      </c>
      <c r="AK22" s="18">
        <f t="shared" si="16"/>
        <v>4265</v>
      </c>
      <c r="AL22" s="18">
        <f t="shared" si="17"/>
        <v>9081</v>
      </c>
      <c r="AM22" s="18"/>
      <c r="AN22" s="18">
        <v>50000</v>
      </c>
      <c r="AO22" s="18">
        <f t="shared" si="12"/>
        <v>50000</v>
      </c>
      <c r="AP22" s="18">
        <f t="shared" si="21"/>
        <v>13346</v>
      </c>
      <c r="AQ22" s="18">
        <f t="shared" si="22"/>
        <v>50000</v>
      </c>
      <c r="AR22" s="18">
        <f t="shared" si="23"/>
        <v>63346</v>
      </c>
      <c r="AS22" s="3">
        <f t="shared" si="18"/>
        <v>155138</v>
      </c>
      <c r="AT22" s="3">
        <f t="shared" si="0"/>
        <v>50000</v>
      </c>
      <c r="AU22" s="3">
        <f t="shared" si="13"/>
        <v>205138</v>
      </c>
    </row>
    <row r="23" spans="1:47" ht="18" customHeight="1">
      <c r="A23" s="33" t="s">
        <v>54</v>
      </c>
      <c r="B23" s="14" t="s">
        <v>16</v>
      </c>
      <c r="C23" s="18">
        <v>34278</v>
      </c>
      <c r="D23" s="16">
        <v>0.07</v>
      </c>
      <c r="E23" s="16"/>
      <c r="F23" s="16"/>
      <c r="G23" s="41">
        <f t="shared" si="14"/>
        <v>34278</v>
      </c>
      <c r="H23" s="16">
        <f t="shared" si="1"/>
        <v>0.07</v>
      </c>
      <c r="I23" s="16">
        <v>10000</v>
      </c>
      <c r="J23" s="16"/>
      <c r="K23" s="16">
        <f t="shared" si="2"/>
        <v>10000</v>
      </c>
      <c r="L23" s="16">
        <v>30000</v>
      </c>
      <c r="M23" s="16"/>
      <c r="N23" s="16">
        <f t="shared" si="3"/>
        <v>30000</v>
      </c>
      <c r="O23" s="18"/>
      <c r="P23" s="18"/>
      <c r="Q23" s="15">
        <f t="shared" si="4"/>
        <v>0</v>
      </c>
      <c r="R23" s="17"/>
      <c r="S23" s="17"/>
      <c r="T23" s="17">
        <f t="shared" si="5"/>
        <v>0</v>
      </c>
      <c r="U23" s="17"/>
      <c r="V23" s="17"/>
      <c r="W23" s="17">
        <f t="shared" si="6"/>
        <v>0</v>
      </c>
      <c r="X23" s="18"/>
      <c r="Y23" s="18"/>
      <c r="Z23" s="18">
        <f t="shared" si="7"/>
        <v>0</v>
      </c>
      <c r="AA23" s="8">
        <f t="shared" si="8"/>
        <v>74278</v>
      </c>
      <c r="AB23" s="8">
        <f t="shared" si="9"/>
        <v>0</v>
      </c>
      <c r="AC23" s="8">
        <f t="shared" si="10"/>
        <v>74278</v>
      </c>
      <c r="AD23" s="18">
        <f t="shared" si="19"/>
        <v>9843</v>
      </c>
      <c r="AE23" s="18">
        <v>3145</v>
      </c>
      <c r="AF23" s="18">
        <v>6698</v>
      </c>
      <c r="AG23" s="18">
        <f t="shared" si="20"/>
        <v>0</v>
      </c>
      <c r="AH23" s="18"/>
      <c r="AI23" s="18"/>
      <c r="AJ23" s="18">
        <f t="shared" si="15"/>
        <v>9843</v>
      </c>
      <c r="AK23" s="18">
        <f t="shared" si="16"/>
        <v>3145</v>
      </c>
      <c r="AL23" s="18">
        <f t="shared" si="17"/>
        <v>6698</v>
      </c>
      <c r="AM23" s="18"/>
      <c r="AN23" s="18"/>
      <c r="AO23" s="18">
        <f t="shared" si="12"/>
        <v>0</v>
      </c>
      <c r="AP23" s="18">
        <f t="shared" si="21"/>
        <v>9843</v>
      </c>
      <c r="AQ23" s="18">
        <f t="shared" si="22"/>
        <v>0</v>
      </c>
      <c r="AR23" s="18">
        <f t="shared" si="23"/>
        <v>9843</v>
      </c>
      <c r="AS23" s="3">
        <f t="shared" si="18"/>
        <v>84121</v>
      </c>
      <c r="AT23" s="3">
        <f t="shared" si="0"/>
        <v>0</v>
      </c>
      <c r="AU23" s="3">
        <f t="shared" si="13"/>
        <v>84121</v>
      </c>
    </row>
    <row r="24" spans="1:47" ht="18" customHeight="1">
      <c r="A24" s="33" t="s">
        <v>55</v>
      </c>
      <c r="B24" s="14" t="s">
        <v>17</v>
      </c>
      <c r="C24" s="18">
        <v>45797</v>
      </c>
      <c r="D24" s="16">
        <v>0.09</v>
      </c>
      <c r="E24" s="16"/>
      <c r="F24" s="16"/>
      <c r="G24" s="41">
        <f t="shared" si="14"/>
        <v>45797</v>
      </c>
      <c r="H24" s="16">
        <f t="shared" si="1"/>
        <v>0.09</v>
      </c>
      <c r="I24" s="16"/>
      <c r="J24" s="16"/>
      <c r="K24" s="16">
        <f t="shared" si="2"/>
        <v>0</v>
      </c>
      <c r="L24" s="16"/>
      <c r="M24" s="16"/>
      <c r="N24" s="16">
        <f t="shared" si="3"/>
        <v>0</v>
      </c>
      <c r="O24" s="18"/>
      <c r="P24" s="18"/>
      <c r="Q24" s="15">
        <f t="shared" si="4"/>
        <v>0</v>
      </c>
      <c r="R24" s="17"/>
      <c r="S24" s="17"/>
      <c r="T24" s="17">
        <f t="shared" si="5"/>
        <v>0</v>
      </c>
      <c r="U24" s="17"/>
      <c r="V24" s="17"/>
      <c r="W24" s="17">
        <f t="shared" si="6"/>
        <v>0</v>
      </c>
      <c r="X24" s="18"/>
      <c r="Y24" s="18"/>
      <c r="Z24" s="18">
        <f t="shared" si="7"/>
        <v>0</v>
      </c>
      <c r="AA24" s="8">
        <f t="shared" si="8"/>
        <v>45797</v>
      </c>
      <c r="AB24" s="8">
        <f t="shared" si="9"/>
        <v>0</v>
      </c>
      <c r="AC24" s="8">
        <f t="shared" si="10"/>
        <v>45797</v>
      </c>
      <c r="AD24" s="18">
        <f t="shared" si="19"/>
        <v>5998</v>
      </c>
      <c r="AE24" s="18">
        <v>1917</v>
      </c>
      <c r="AF24" s="18">
        <v>4081</v>
      </c>
      <c r="AG24" s="18">
        <f t="shared" si="20"/>
        <v>0</v>
      </c>
      <c r="AH24" s="18"/>
      <c r="AI24" s="18"/>
      <c r="AJ24" s="18">
        <f t="shared" si="15"/>
        <v>5998</v>
      </c>
      <c r="AK24" s="18">
        <f t="shared" si="16"/>
        <v>1917</v>
      </c>
      <c r="AL24" s="18">
        <f t="shared" si="17"/>
        <v>4081</v>
      </c>
      <c r="AM24" s="18"/>
      <c r="AN24" s="18">
        <v>36000</v>
      </c>
      <c r="AO24" s="18">
        <f t="shared" si="12"/>
        <v>36000</v>
      </c>
      <c r="AP24" s="18">
        <f t="shared" si="21"/>
        <v>5998</v>
      </c>
      <c r="AQ24" s="18">
        <f t="shared" si="22"/>
        <v>36000</v>
      </c>
      <c r="AR24" s="18">
        <f t="shared" si="23"/>
        <v>41998</v>
      </c>
      <c r="AS24" s="3">
        <f t="shared" si="18"/>
        <v>51795</v>
      </c>
      <c r="AT24" s="3">
        <f t="shared" si="0"/>
        <v>36000</v>
      </c>
      <c r="AU24" s="3">
        <f t="shared" si="13"/>
        <v>87795</v>
      </c>
    </row>
    <row r="25" spans="1:47" ht="18" customHeight="1">
      <c r="A25" s="33" t="s">
        <v>56</v>
      </c>
      <c r="B25" s="14" t="s">
        <v>18</v>
      </c>
      <c r="C25" s="18">
        <v>86799</v>
      </c>
      <c r="D25" s="16">
        <v>0.18</v>
      </c>
      <c r="E25" s="16"/>
      <c r="F25" s="16"/>
      <c r="G25" s="41">
        <f t="shared" si="14"/>
        <v>86799</v>
      </c>
      <c r="H25" s="16">
        <f t="shared" si="1"/>
        <v>0.18</v>
      </c>
      <c r="I25" s="16"/>
      <c r="J25" s="16"/>
      <c r="K25" s="16">
        <f t="shared" si="2"/>
        <v>0</v>
      </c>
      <c r="L25" s="16">
        <v>10000</v>
      </c>
      <c r="M25" s="16"/>
      <c r="N25" s="16">
        <f t="shared" si="3"/>
        <v>10000</v>
      </c>
      <c r="O25" s="18"/>
      <c r="P25" s="18"/>
      <c r="Q25" s="15">
        <f t="shared" si="4"/>
        <v>0</v>
      </c>
      <c r="R25" s="19"/>
      <c r="S25" s="19"/>
      <c r="T25" s="17">
        <f t="shared" si="5"/>
        <v>0</v>
      </c>
      <c r="U25" s="17"/>
      <c r="V25" s="17"/>
      <c r="W25" s="17">
        <f t="shared" si="6"/>
        <v>0</v>
      </c>
      <c r="X25" s="18"/>
      <c r="Y25" s="18"/>
      <c r="Z25" s="18">
        <f t="shared" si="7"/>
        <v>0</v>
      </c>
      <c r="AA25" s="8">
        <f t="shared" si="8"/>
        <v>96799</v>
      </c>
      <c r="AB25" s="8">
        <f t="shared" si="9"/>
        <v>0</v>
      </c>
      <c r="AC25" s="8">
        <f t="shared" si="10"/>
        <v>96799</v>
      </c>
      <c r="AD25" s="18">
        <f t="shared" si="19"/>
        <v>6436</v>
      </c>
      <c r="AE25" s="18">
        <v>2057</v>
      </c>
      <c r="AF25" s="18">
        <v>4379</v>
      </c>
      <c r="AG25" s="18">
        <f t="shared" si="20"/>
        <v>0</v>
      </c>
      <c r="AH25" s="18"/>
      <c r="AI25" s="18"/>
      <c r="AJ25" s="18">
        <f t="shared" si="15"/>
        <v>6436</v>
      </c>
      <c r="AK25" s="18">
        <f t="shared" si="16"/>
        <v>2057</v>
      </c>
      <c r="AL25" s="18">
        <f t="shared" si="17"/>
        <v>4379</v>
      </c>
      <c r="AM25" s="18"/>
      <c r="AN25" s="18">
        <v>25000</v>
      </c>
      <c r="AO25" s="18">
        <f t="shared" si="12"/>
        <v>25000</v>
      </c>
      <c r="AP25" s="18">
        <f t="shared" si="21"/>
        <v>6436</v>
      </c>
      <c r="AQ25" s="18">
        <f t="shared" si="22"/>
        <v>25000</v>
      </c>
      <c r="AR25" s="18">
        <f t="shared" si="23"/>
        <v>31436</v>
      </c>
      <c r="AS25" s="3">
        <f t="shared" si="18"/>
        <v>103235</v>
      </c>
      <c r="AT25" s="3">
        <f t="shared" si="0"/>
        <v>25000</v>
      </c>
      <c r="AU25" s="3">
        <f t="shared" si="13"/>
        <v>128235</v>
      </c>
    </row>
    <row r="26" spans="1:47" ht="18" customHeight="1">
      <c r="A26" s="33" t="s">
        <v>57</v>
      </c>
      <c r="B26" s="14" t="s">
        <v>19</v>
      </c>
      <c r="C26" s="18">
        <v>103008</v>
      </c>
      <c r="D26" s="16">
        <v>0.21</v>
      </c>
      <c r="E26" s="16"/>
      <c r="F26" s="16"/>
      <c r="G26" s="41">
        <f t="shared" si="14"/>
        <v>103008</v>
      </c>
      <c r="H26" s="16">
        <f t="shared" si="1"/>
        <v>0.21</v>
      </c>
      <c r="I26" s="16"/>
      <c r="J26" s="16"/>
      <c r="K26" s="16">
        <f t="shared" si="2"/>
        <v>0</v>
      </c>
      <c r="L26" s="16"/>
      <c r="M26" s="16"/>
      <c r="N26" s="16">
        <f t="shared" si="3"/>
        <v>0</v>
      </c>
      <c r="O26" s="18"/>
      <c r="P26" s="18"/>
      <c r="Q26" s="15">
        <f t="shared" si="4"/>
        <v>0</v>
      </c>
      <c r="R26" s="17"/>
      <c r="S26" s="17"/>
      <c r="T26" s="17">
        <f t="shared" si="5"/>
        <v>0</v>
      </c>
      <c r="U26" s="17"/>
      <c r="V26" s="17"/>
      <c r="W26" s="17">
        <f t="shared" si="6"/>
        <v>0</v>
      </c>
      <c r="X26" s="18"/>
      <c r="Y26" s="18"/>
      <c r="Z26" s="18">
        <f t="shared" si="7"/>
        <v>0</v>
      </c>
      <c r="AA26" s="8">
        <f t="shared" si="8"/>
        <v>103008</v>
      </c>
      <c r="AB26" s="8">
        <f t="shared" si="9"/>
        <v>0</v>
      </c>
      <c r="AC26" s="8">
        <f t="shared" si="10"/>
        <v>103008</v>
      </c>
      <c r="AD26" s="18">
        <f t="shared" si="19"/>
        <v>28046</v>
      </c>
      <c r="AE26" s="18">
        <v>8962</v>
      </c>
      <c r="AF26" s="18">
        <v>19084</v>
      </c>
      <c r="AG26" s="18">
        <f t="shared" si="20"/>
        <v>0</v>
      </c>
      <c r="AH26" s="18"/>
      <c r="AI26" s="18"/>
      <c r="AJ26" s="18">
        <f t="shared" si="15"/>
        <v>28046</v>
      </c>
      <c r="AK26" s="18">
        <f t="shared" si="16"/>
        <v>8962</v>
      </c>
      <c r="AL26" s="18">
        <f t="shared" si="17"/>
        <v>19084</v>
      </c>
      <c r="AM26" s="18"/>
      <c r="AN26" s="18">
        <v>75000</v>
      </c>
      <c r="AO26" s="18">
        <f t="shared" si="12"/>
        <v>75000</v>
      </c>
      <c r="AP26" s="18">
        <f t="shared" si="21"/>
        <v>28046</v>
      </c>
      <c r="AQ26" s="18">
        <f t="shared" si="22"/>
        <v>75000</v>
      </c>
      <c r="AR26" s="18">
        <f t="shared" si="23"/>
        <v>103046</v>
      </c>
      <c r="AS26" s="3">
        <f t="shared" si="18"/>
        <v>131054</v>
      </c>
      <c r="AT26" s="3">
        <f t="shared" si="0"/>
        <v>75000</v>
      </c>
      <c r="AU26" s="3">
        <f t="shared" si="13"/>
        <v>206054</v>
      </c>
    </row>
    <row r="27" spans="1:47" ht="18" customHeight="1">
      <c r="A27" s="33" t="s">
        <v>58</v>
      </c>
      <c r="B27" s="14" t="s">
        <v>20</v>
      </c>
      <c r="C27" s="18">
        <v>140959</v>
      </c>
      <c r="D27" s="16">
        <v>0.28</v>
      </c>
      <c r="E27" s="16"/>
      <c r="F27" s="16"/>
      <c r="G27" s="41">
        <f t="shared" si="14"/>
        <v>140959</v>
      </c>
      <c r="H27" s="16">
        <f t="shared" si="1"/>
        <v>0.28</v>
      </c>
      <c r="I27" s="16"/>
      <c r="J27" s="16"/>
      <c r="K27" s="16">
        <f t="shared" si="2"/>
        <v>0</v>
      </c>
      <c r="L27" s="16"/>
      <c r="M27" s="16"/>
      <c r="N27" s="16">
        <f t="shared" si="3"/>
        <v>0</v>
      </c>
      <c r="O27" s="18"/>
      <c r="P27" s="18"/>
      <c r="Q27" s="15">
        <f t="shared" si="4"/>
        <v>0</v>
      </c>
      <c r="R27" s="17"/>
      <c r="S27" s="17"/>
      <c r="T27" s="17">
        <f t="shared" si="5"/>
        <v>0</v>
      </c>
      <c r="U27" s="17"/>
      <c r="V27" s="17"/>
      <c r="W27" s="17">
        <f t="shared" si="6"/>
        <v>0</v>
      </c>
      <c r="X27" s="18"/>
      <c r="Y27" s="18"/>
      <c r="Z27" s="18">
        <f t="shared" si="7"/>
        <v>0</v>
      </c>
      <c r="AA27" s="8">
        <f t="shared" si="8"/>
        <v>140959</v>
      </c>
      <c r="AB27" s="8">
        <f t="shared" si="9"/>
        <v>0</v>
      </c>
      <c r="AC27" s="8">
        <f t="shared" si="10"/>
        <v>140959</v>
      </c>
      <c r="AD27" s="18">
        <f t="shared" si="19"/>
        <v>10422</v>
      </c>
      <c r="AE27" s="18">
        <v>3330</v>
      </c>
      <c r="AF27" s="18">
        <v>7092</v>
      </c>
      <c r="AG27" s="18">
        <f t="shared" si="20"/>
        <v>0</v>
      </c>
      <c r="AH27" s="18"/>
      <c r="AI27" s="18"/>
      <c r="AJ27" s="18">
        <f t="shared" si="15"/>
        <v>10422</v>
      </c>
      <c r="AK27" s="18">
        <f t="shared" si="16"/>
        <v>3330</v>
      </c>
      <c r="AL27" s="18">
        <f t="shared" si="17"/>
        <v>7092</v>
      </c>
      <c r="AM27" s="18"/>
      <c r="AN27" s="18">
        <v>30000</v>
      </c>
      <c r="AO27" s="18">
        <f t="shared" si="12"/>
        <v>30000</v>
      </c>
      <c r="AP27" s="18">
        <f t="shared" si="21"/>
        <v>10422</v>
      </c>
      <c r="AQ27" s="18">
        <f t="shared" si="22"/>
        <v>30000</v>
      </c>
      <c r="AR27" s="18">
        <f t="shared" si="23"/>
        <v>40422</v>
      </c>
      <c r="AS27" s="3">
        <f t="shared" si="18"/>
        <v>151381</v>
      </c>
      <c r="AT27" s="3">
        <f t="shared" si="0"/>
        <v>30000</v>
      </c>
      <c r="AU27" s="3">
        <f t="shared" si="13"/>
        <v>181381</v>
      </c>
    </row>
    <row r="28" spans="1:47" ht="18" customHeight="1">
      <c r="A28" s="33" t="s">
        <v>59</v>
      </c>
      <c r="B28" s="14" t="s">
        <v>21</v>
      </c>
      <c r="C28" s="18">
        <v>54712</v>
      </c>
      <c r="D28" s="16">
        <v>0.11</v>
      </c>
      <c r="E28" s="16"/>
      <c r="F28" s="16"/>
      <c r="G28" s="41">
        <f t="shared" si="14"/>
        <v>54712</v>
      </c>
      <c r="H28" s="16">
        <f t="shared" si="1"/>
        <v>0.11</v>
      </c>
      <c r="I28" s="16">
        <v>26800</v>
      </c>
      <c r="J28" s="16"/>
      <c r="K28" s="16">
        <f t="shared" si="2"/>
        <v>26800</v>
      </c>
      <c r="L28" s="16">
        <v>36000</v>
      </c>
      <c r="M28" s="16"/>
      <c r="N28" s="16">
        <f t="shared" si="3"/>
        <v>36000</v>
      </c>
      <c r="O28" s="18"/>
      <c r="P28" s="18"/>
      <c r="Q28" s="15">
        <f t="shared" si="4"/>
        <v>0</v>
      </c>
      <c r="R28" s="17"/>
      <c r="S28" s="17"/>
      <c r="T28" s="17">
        <f t="shared" si="5"/>
        <v>0</v>
      </c>
      <c r="U28" s="17"/>
      <c r="V28" s="17"/>
      <c r="W28" s="17">
        <f t="shared" si="6"/>
        <v>0</v>
      </c>
      <c r="X28" s="18"/>
      <c r="Y28" s="18"/>
      <c r="Z28" s="18">
        <f t="shared" si="7"/>
        <v>0</v>
      </c>
      <c r="AA28" s="8">
        <f t="shared" si="8"/>
        <v>117512</v>
      </c>
      <c r="AB28" s="8">
        <f t="shared" si="9"/>
        <v>0</v>
      </c>
      <c r="AC28" s="8">
        <f t="shared" si="10"/>
        <v>117512</v>
      </c>
      <c r="AD28" s="18">
        <f t="shared" si="19"/>
        <v>8805</v>
      </c>
      <c r="AE28" s="18">
        <v>2814</v>
      </c>
      <c r="AF28" s="18">
        <v>5991</v>
      </c>
      <c r="AG28" s="18">
        <f t="shared" si="20"/>
        <v>0</v>
      </c>
      <c r="AH28" s="18"/>
      <c r="AI28" s="18"/>
      <c r="AJ28" s="18">
        <f t="shared" si="15"/>
        <v>8805</v>
      </c>
      <c r="AK28" s="18">
        <f t="shared" si="16"/>
        <v>2814</v>
      </c>
      <c r="AL28" s="18">
        <f t="shared" si="17"/>
        <v>5991</v>
      </c>
      <c r="AM28" s="18"/>
      <c r="AN28" s="18">
        <v>75000</v>
      </c>
      <c r="AO28" s="18">
        <f t="shared" si="12"/>
        <v>75000</v>
      </c>
      <c r="AP28" s="18">
        <f t="shared" si="21"/>
        <v>8805</v>
      </c>
      <c r="AQ28" s="18">
        <f t="shared" si="22"/>
        <v>75000</v>
      </c>
      <c r="AR28" s="18">
        <f t="shared" si="23"/>
        <v>83805</v>
      </c>
      <c r="AS28" s="3">
        <f t="shared" si="18"/>
        <v>126317</v>
      </c>
      <c r="AT28" s="3">
        <f t="shared" si="0"/>
        <v>75000</v>
      </c>
      <c r="AU28" s="3">
        <f t="shared" si="13"/>
        <v>201317</v>
      </c>
    </row>
    <row r="29" spans="1:47" ht="18" customHeight="1">
      <c r="A29" s="33" t="s">
        <v>60</v>
      </c>
      <c r="B29" s="14" t="s">
        <v>22</v>
      </c>
      <c r="C29" s="18">
        <v>166853</v>
      </c>
      <c r="D29" s="16">
        <v>0.34</v>
      </c>
      <c r="E29" s="16"/>
      <c r="F29" s="16"/>
      <c r="G29" s="41">
        <f t="shared" si="14"/>
        <v>166853</v>
      </c>
      <c r="H29" s="16">
        <f t="shared" si="1"/>
        <v>0.34</v>
      </c>
      <c r="I29" s="16"/>
      <c r="J29" s="16"/>
      <c r="K29" s="16">
        <f t="shared" si="2"/>
        <v>0</v>
      </c>
      <c r="L29" s="16"/>
      <c r="M29" s="16"/>
      <c r="N29" s="16">
        <f t="shared" si="3"/>
        <v>0</v>
      </c>
      <c r="O29" s="18"/>
      <c r="P29" s="18"/>
      <c r="Q29" s="15">
        <f t="shared" si="4"/>
        <v>0</v>
      </c>
      <c r="R29" s="17"/>
      <c r="S29" s="17"/>
      <c r="T29" s="17">
        <f t="shared" si="5"/>
        <v>0</v>
      </c>
      <c r="U29" s="17"/>
      <c r="V29" s="17"/>
      <c r="W29" s="17">
        <f t="shared" si="6"/>
        <v>0</v>
      </c>
      <c r="X29" s="18"/>
      <c r="Y29" s="18"/>
      <c r="Z29" s="18">
        <f t="shared" si="7"/>
        <v>0</v>
      </c>
      <c r="AA29" s="8">
        <f t="shared" si="8"/>
        <v>166853</v>
      </c>
      <c r="AB29" s="8">
        <f t="shared" si="9"/>
        <v>0</v>
      </c>
      <c r="AC29" s="8">
        <f t="shared" si="10"/>
        <v>166853</v>
      </c>
      <c r="AD29" s="18">
        <f t="shared" si="19"/>
        <v>23036</v>
      </c>
      <c r="AE29" s="18">
        <v>7361</v>
      </c>
      <c r="AF29" s="18">
        <v>15675</v>
      </c>
      <c r="AG29" s="18">
        <f t="shared" si="20"/>
        <v>0</v>
      </c>
      <c r="AH29" s="18"/>
      <c r="AI29" s="18"/>
      <c r="AJ29" s="18">
        <f t="shared" si="15"/>
        <v>23036</v>
      </c>
      <c r="AK29" s="18">
        <f t="shared" si="16"/>
        <v>7361</v>
      </c>
      <c r="AL29" s="18">
        <f t="shared" si="17"/>
        <v>15675</v>
      </c>
      <c r="AM29" s="18"/>
      <c r="AN29" s="18">
        <v>35000</v>
      </c>
      <c r="AO29" s="18">
        <f t="shared" si="12"/>
        <v>35000</v>
      </c>
      <c r="AP29" s="18">
        <f t="shared" si="21"/>
        <v>23036</v>
      </c>
      <c r="AQ29" s="18">
        <f t="shared" si="22"/>
        <v>35000</v>
      </c>
      <c r="AR29" s="18">
        <f t="shared" si="23"/>
        <v>58036</v>
      </c>
      <c r="AS29" s="3">
        <f t="shared" si="18"/>
        <v>189889</v>
      </c>
      <c r="AT29" s="3">
        <f t="shared" si="0"/>
        <v>35000</v>
      </c>
      <c r="AU29" s="3">
        <f t="shared" si="13"/>
        <v>224889</v>
      </c>
    </row>
    <row r="30" spans="1:47" ht="18" customHeight="1">
      <c r="A30" s="33" t="s">
        <v>61</v>
      </c>
      <c r="B30" s="14" t="s">
        <v>23</v>
      </c>
      <c r="C30" s="18">
        <v>53997</v>
      </c>
      <c r="D30" s="16">
        <v>0.11</v>
      </c>
      <c r="E30" s="16"/>
      <c r="F30" s="16"/>
      <c r="G30" s="41">
        <f t="shared" si="14"/>
        <v>53997</v>
      </c>
      <c r="H30" s="16">
        <f t="shared" si="1"/>
        <v>0.11</v>
      </c>
      <c r="I30" s="16"/>
      <c r="J30" s="16"/>
      <c r="K30" s="16">
        <f t="shared" si="2"/>
        <v>0</v>
      </c>
      <c r="L30" s="16"/>
      <c r="M30" s="16"/>
      <c r="N30" s="16">
        <f t="shared" si="3"/>
        <v>0</v>
      </c>
      <c r="O30" s="18"/>
      <c r="P30" s="18"/>
      <c r="Q30" s="15">
        <f t="shared" si="4"/>
        <v>0</v>
      </c>
      <c r="R30" s="17"/>
      <c r="S30" s="17"/>
      <c r="T30" s="17">
        <f t="shared" si="5"/>
        <v>0</v>
      </c>
      <c r="U30" s="17"/>
      <c r="V30" s="17"/>
      <c r="W30" s="17">
        <f t="shared" si="6"/>
        <v>0</v>
      </c>
      <c r="X30" s="18"/>
      <c r="Y30" s="18"/>
      <c r="Z30" s="18">
        <f t="shared" si="7"/>
        <v>0</v>
      </c>
      <c r="AA30" s="8">
        <f t="shared" si="8"/>
        <v>53997</v>
      </c>
      <c r="AB30" s="8">
        <f t="shared" si="9"/>
        <v>0</v>
      </c>
      <c r="AC30" s="8">
        <f t="shared" si="10"/>
        <v>53997</v>
      </c>
      <c r="AD30" s="18">
        <f t="shared" si="19"/>
        <v>7414</v>
      </c>
      <c r="AE30" s="18">
        <v>2369</v>
      </c>
      <c r="AF30" s="18">
        <v>5045</v>
      </c>
      <c r="AG30" s="18">
        <f t="shared" si="20"/>
        <v>0</v>
      </c>
      <c r="AH30" s="18"/>
      <c r="AI30" s="18"/>
      <c r="AJ30" s="18">
        <f t="shared" si="15"/>
        <v>7414</v>
      </c>
      <c r="AK30" s="18">
        <f t="shared" si="16"/>
        <v>2369</v>
      </c>
      <c r="AL30" s="18">
        <f t="shared" si="17"/>
        <v>5045</v>
      </c>
      <c r="AM30" s="18"/>
      <c r="AN30" s="18"/>
      <c r="AO30" s="18">
        <f t="shared" si="12"/>
        <v>0</v>
      </c>
      <c r="AP30" s="18">
        <f t="shared" si="21"/>
        <v>7414</v>
      </c>
      <c r="AQ30" s="18">
        <f t="shared" si="22"/>
        <v>0</v>
      </c>
      <c r="AR30" s="18">
        <f t="shared" si="23"/>
        <v>7414</v>
      </c>
      <c r="AS30" s="3">
        <f t="shared" si="18"/>
        <v>61411</v>
      </c>
      <c r="AT30" s="3">
        <f aca="true" t="shared" si="24" ref="AT30:AT49">AQ30+AB30</f>
        <v>0</v>
      </c>
      <c r="AU30" s="3">
        <f t="shared" si="13"/>
        <v>61411</v>
      </c>
    </row>
    <row r="31" spans="1:47" ht="18" customHeight="1">
      <c r="A31" s="33" t="s">
        <v>62</v>
      </c>
      <c r="B31" s="14" t="s">
        <v>24</v>
      </c>
      <c r="C31" s="18">
        <v>85412</v>
      </c>
      <c r="D31" s="16">
        <v>0.17</v>
      </c>
      <c r="E31" s="16"/>
      <c r="F31" s="16"/>
      <c r="G31" s="41">
        <f t="shared" si="14"/>
        <v>85412</v>
      </c>
      <c r="H31" s="16">
        <f t="shared" si="1"/>
        <v>0.17</v>
      </c>
      <c r="I31" s="16"/>
      <c r="J31" s="16"/>
      <c r="K31" s="16">
        <f t="shared" si="2"/>
        <v>0</v>
      </c>
      <c r="L31" s="16">
        <v>20000</v>
      </c>
      <c r="M31" s="16"/>
      <c r="N31" s="16">
        <f t="shared" si="3"/>
        <v>20000</v>
      </c>
      <c r="O31" s="18"/>
      <c r="P31" s="18"/>
      <c r="Q31" s="15">
        <f t="shared" si="4"/>
        <v>0</v>
      </c>
      <c r="R31" s="17"/>
      <c r="S31" s="17"/>
      <c r="T31" s="17">
        <f t="shared" si="5"/>
        <v>0</v>
      </c>
      <c r="U31" s="17"/>
      <c r="V31" s="17"/>
      <c r="W31" s="17">
        <f t="shared" si="6"/>
        <v>0</v>
      </c>
      <c r="X31" s="18"/>
      <c r="Y31" s="18"/>
      <c r="Z31" s="18">
        <f t="shared" si="7"/>
        <v>0</v>
      </c>
      <c r="AA31" s="8">
        <f t="shared" si="8"/>
        <v>105412</v>
      </c>
      <c r="AB31" s="8">
        <f t="shared" si="9"/>
        <v>0</v>
      </c>
      <c r="AC31" s="8">
        <f t="shared" si="10"/>
        <v>105412</v>
      </c>
      <c r="AD31" s="18">
        <f t="shared" si="19"/>
        <v>5282</v>
      </c>
      <c r="AE31" s="18">
        <v>1688</v>
      </c>
      <c r="AF31" s="18">
        <v>3594</v>
      </c>
      <c r="AG31" s="18">
        <f t="shared" si="20"/>
        <v>0</v>
      </c>
      <c r="AH31" s="18"/>
      <c r="AI31" s="18"/>
      <c r="AJ31" s="18">
        <f t="shared" si="15"/>
        <v>5282</v>
      </c>
      <c r="AK31" s="18">
        <f t="shared" si="16"/>
        <v>1688</v>
      </c>
      <c r="AL31" s="18">
        <f t="shared" si="17"/>
        <v>3594</v>
      </c>
      <c r="AM31" s="18"/>
      <c r="AN31" s="18"/>
      <c r="AO31" s="18">
        <f t="shared" si="12"/>
        <v>0</v>
      </c>
      <c r="AP31" s="18">
        <f t="shared" si="21"/>
        <v>5282</v>
      </c>
      <c r="AQ31" s="18">
        <f t="shared" si="22"/>
        <v>0</v>
      </c>
      <c r="AR31" s="18">
        <f t="shared" si="23"/>
        <v>5282</v>
      </c>
      <c r="AS31" s="3">
        <f t="shared" si="18"/>
        <v>110694</v>
      </c>
      <c r="AT31" s="3">
        <f t="shared" si="24"/>
        <v>0</v>
      </c>
      <c r="AU31" s="3">
        <f t="shared" si="13"/>
        <v>110694</v>
      </c>
    </row>
    <row r="32" spans="1:47" ht="18" customHeight="1">
      <c r="A32" s="33" t="s">
        <v>63</v>
      </c>
      <c r="B32" s="14" t="s">
        <v>25</v>
      </c>
      <c r="C32" s="18">
        <v>85781</v>
      </c>
      <c r="D32" s="16">
        <v>0.17</v>
      </c>
      <c r="E32" s="16"/>
      <c r="F32" s="16"/>
      <c r="G32" s="41">
        <f t="shared" si="14"/>
        <v>85781</v>
      </c>
      <c r="H32" s="16">
        <f t="shared" si="1"/>
        <v>0.17</v>
      </c>
      <c r="I32" s="16"/>
      <c r="J32" s="16"/>
      <c r="K32" s="16">
        <f t="shared" si="2"/>
        <v>0</v>
      </c>
      <c r="L32" s="16">
        <v>5000</v>
      </c>
      <c r="M32" s="16"/>
      <c r="N32" s="16">
        <f t="shared" si="3"/>
        <v>5000</v>
      </c>
      <c r="O32" s="18"/>
      <c r="P32" s="18"/>
      <c r="Q32" s="15">
        <f t="shared" si="4"/>
        <v>0</v>
      </c>
      <c r="R32" s="17"/>
      <c r="S32" s="17"/>
      <c r="T32" s="17">
        <f t="shared" si="5"/>
        <v>0</v>
      </c>
      <c r="U32" s="17"/>
      <c r="V32" s="17"/>
      <c r="W32" s="17">
        <f t="shared" si="6"/>
        <v>0</v>
      </c>
      <c r="X32" s="18"/>
      <c r="Y32" s="18"/>
      <c r="Z32" s="18">
        <f t="shared" si="7"/>
        <v>0</v>
      </c>
      <c r="AA32" s="8">
        <f t="shared" si="8"/>
        <v>90781</v>
      </c>
      <c r="AB32" s="8">
        <f t="shared" si="9"/>
        <v>0</v>
      </c>
      <c r="AC32" s="8">
        <f t="shared" si="10"/>
        <v>90781</v>
      </c>
      <c r="AD32" s="18">
        <f t="shared" si="19"/>
        <v>3911</v>
      </c>
      <c r="AE32" s="18">
        <v>1250</v>
      </c>
      <c r="AF32" s="18">
        <v>2661</v>
      </c>
      <c r="AG32" s="18">
        <f t="shared" si="20"/>
        <v>0</v>
      </c>
      <c r="AH32" s="18"/>
      <c r="AI32" s="18"/>
      <c r="AJ32" s="18">
        <f t="shared" si="15"/>
        <v>3911</v>
      </c>
      <c r="AK32" s="18">
        <f t="shared" si="16"/>
        <v>1250</v>
      </c>
      <c r="AL32" s="18">
        <f t="shared" si="17"/>
        <v>2661</v>
      </c>
      <c r="AM32" s="18"/>
      <c r="AN32" s="18">
        <v>35000</v>
      </c>
      <c r="AO32" s="18">
        <f t="shared" si="12"/>
        <v>35000</v>
      </c>
      <c r="AP32" s="18">
        <f t="shared" si="21"/>
        <v>3911</v>
      </c>
      <c r="AQ32" s="18">
        <f t="shared" si="22"/>
        <v>35000</v>
      </c>
      <c r="AR32" s="18">
        <f t="shared" si="23"/>
        <v>38911</v>
      </c>
      <c r="AS32" s="3">
        <f t="shared" si="18"/>
        <v>94692</v>
      </c>
      <c r="AT32" s="3">
        <f t="shared" si="24"/>
        <v>35000</v>
      </c>
      <c r="AU32" s="3">
        <f t="shared" si="13"/>
        <v>129692</v>
      </c>
    </row>
    <row r="33" spans="1:47" ht="18" customHeight="1">
      <c r="A33" s="33" t="s">
        <v>64</v>
      </c>
      <c r="B33" s="14" t="s">
        <v>26</v>
      </c>
      <c r="C33" s="18">
        <v>78355</v>
      </c>
      <c r="D33" s="16">
        <v>0.16</v>
      </c>
      <c r="E33" s="16"/>
      <c r="F33" s="16"/>
      <c r="G33" s="41">
        <f t="shared" si="14"/>
        <v>78355</v>
      </c>
      <c r="H33" s="16">
        <f t="shared" si="1"/>
        <v>0.16</v>
      </c>
      <c r="I33" s="16"/>
      <c r="J33" s="16"/>
      <c r="K33" s="16">
        <f t="shared" si="2"/>
        <v>0</v>
      </c>
      <c r="L33" s="16"/>
      <c r="M33" s="16"/>
      <c r="N33" s="16">
        <f t="shared" si="3"/>
        <v>0</v>
      </c>
      <c r="O33" s="18"/>
      <c r="P33" s="18"/>
      <c r="Q33" s="15">
        <f t="shared" si="4"/>
        <v>0</v>
      </c>
      <c r="R33" s="17"/>
      <c r="S33" s="17"/>
      <c r="T33" s="17">
        <f t="shared" si="5"/>
        <v>0</v>
      </c>
      <c r="U33" s="17"/>
      <c r="V33" s="17"/>
      <c r="W33" s="17">
        <f t="shared" si="6"/>
        <v>0</v>
      </c>
      <c r="X33" s="18"/>
      <c r="Y33" s="18"/>
      <c r="Z33" s="18">
        <f t="shared" si="7"/>
        <v>0</v>
      </c>
      <c r="AA33" s="8">
        <f t="shared" si="8"/>
        <v>78355</v>
      </c>
      <c r="AB33" s="8">
        <f t="shared" si="9"/>
        <v>0</v>
      </c>
      <c r="AC33" s="8">
        <f t="shared" si="10"/>
        <v>78355</v>
      </c>
      <c r="AD33" s="18">
        <f t="shared" si="19"/>
        <v>5903</v>
      </c>
      <c r="AE33" s="18">
        <v>1886</v>
      </c>
      <c r="AF33" s="18">
        <v>4017</v>
      </c>
      <c r="AG33" s="18">
        <f t="shared" si="20"/>
        <v>0</v>
      </c>
      <c r="AH33" s="18"/>
      <c r="AI33" s="18"/>
      <c r="AJ33" s="18">
        <f t="shared" si="15"/>
        <v>5903</v>
      </c>
      <c r="AK33" s="18">
        <f t="shared" si="16"/>
        <v>1886</v>
      </c>
      <c r="AL33" s="18">
        <f t="shared" si="17"/>
        <v>4017</v>
      </c>
      <c r="AM33" s="18"/>
      <c r="AN33" s="18"/>
      <c r="AO33" s="18">
        <f t="shared" si="12"/>
        <v>0</v>
      </c>
      <c r="AP33" s="18">
        <f t="shared" si="21"/>
        <v>5903</v>
      </c>
      <c r="AQ33" s="18">
        <f t="shared" si="22"/>
        <v>0</v>
      </c>
      <c r="AR33" s="18">
        <f t="shared" si="23"/>
        <v>5903</v>
      </c>
      <c r="AS33" s="3">
        <f t="shared" si="18"/>
        <v>84258</v>
      </c>
      <c r="AT33" s="3">
        <f t="shared" si="24"/>
        <v>0</v>
      </c>
      <c r="AU33" s="3">
        <f t="shared" si="13"/>
        <v>84258</v>
      </c>
    </row>
    <row r="34" spans="1:47" ht="18" customHeight="1">
      <c r="A34" s="33" t="s">
        <v>65</v>
      </c>
      <c r="B34" s="14" t="s">
        <v>27</v>
      </c>
      <c r="C34" s="18">
        <v>533577</v>
      </c>
      <c r="D34" s="16">
        <v>1.08</v>
      </c>
      <c r="E34" s="16"/>
      <c r="F34" s="16"/>
      <c r="G34" s="41">
        <f t="shared" si="14"/>
        <v>533577</v>
      </c>
      <c r="H34" s="16">
        <f t="shared" si="1"/>
        <v>1.08</v>
      </c>
      <c r="I34" s="16"/>
      <c r="J34" s="16"/>
      <c r="K34" s="16">
        <f t="shared" si="2"/>
        <v>0</v>
      </c>
      <c r="L34" s="16"/>
      <c r="M34" s="16"/>
      <c r="N34" s="16">
        <f t="shared" si="3"/>
        <v>0</v>
      </c>
      <c r="O34" s="18"/>
      <c r="P34" s="18"/>
      <c r="Q34" s="15">
        <f t="shared" si="4"/>
        <v>0</v>
      </c>
      <c r="R34" s="17"/>
      <c r="S34" s="17"/>
      <c r="T34" s="17">
        <f t="shared" si="5"/>
        <v>0</v>
      </c>
      <c r="U34" s="17"/>
      <c r="V34" s="17"/>
      <c r="W34" s="17">
        <f t="shared" si="6"/>
        <v>0</v>
      </c>
      <c r="X34" s="18"/>
      <c r="Y34" s="18"/>
      <c r="Z34" s="18">
        <f t="shared" si="7"/>
        <v>0</v>
      </c>
      <c r="AA34" s="8">
        <f t="shared" si="8"/>
        <v>533577</v>
      </c>
      <c r="AB34" s="8">
        <f t="shared" si="9"/>
        <v>0</v>
      </c>
      <c r="AC34" s="8">
        <f t="shared" si="10"/>
        <v>533577</v>
      </c>
      <c r="AD34" s="18">
        <f t="shared" si="19"/>
        <v>68808</v>
      </c>
      <c r="AE34" s="18">
        <v>21988</v>
      </c>
      <c r="AF34" s="18">
        <v>46820</v>
      </c>
      <c r="AG34" s="18">
        <f t="shared" si="20"/>
        <v>0</v>
      </c>
      <c r="AH34" s="18"/>
      <c r="AI34" s="18"/>
      <c r="AJ34" s="18">
        <f t="shared" si="15"/>
        <v>68808</v>
      </c>
      <c r="AK34" s="18">
        <f t="shared" si="16"/>
        <v>21988</v>
      </c>
      <c r="AL34" s="18">
        <f t="shared" si="17"/>
        <v>46820</v>
      </c>
      <c r="AM34" s="18"/>
      <c r="AN34" s="18"/>
      <c r="AO34" s="18">
        <f t="shared" si="12"/>
        <v>0</v>
      </c>
      <c r="AP34" s="18">
        <f t="shared" si="21"/>
        <v>68808</v>
      </c>
      <c r="AQ34" s="18">
        <f t="shared" si="22"/>
        <v>0</v>
      </c>
      <c r="AR34" s="18">
        <f t="shared" si="23"/>
        <v>68808</v>
      </c>
      <c r="AS34" s="3">
        <f t="shared" si="18"/>
        <v>602385</v>
      </c>
      <c r="AT34" s="3">
        <f t="shared" si="24"/>
        <v>0</v>
      </c>
      <c r="AU34" s="3">
        <f t="shared" si="13"/>
        <v>602385</v>
      </c>
    </row>
    <row r="35" spans="1:47" ht="18" customHeight="1">
      <c r="A35" s="33" t="s">
        <v>66</v>
      </c>
      <c r="B35" s="14" t="s">
        <v>28</v>
      </c>
      <c r="C35" s="18">
        <v>144821</v>
      </c>
      <c r="D35" s="16">
        <v>0.29</v>
      </c>
      <c r="E35" s="16"/>
      <c r="F35" s="16"/>
      <c r="G35" s="41">
        <f t="shared" si="14"/>
        <v>144821</v>
      </c>
      <c r="H35" s="16">
        <f t="shared" si="1"/>
        <v>0.29</v>
      </c>
      <c r="I35" s="16"/>
      <c r="J35" s="16"/>
      <c r="K35" s="16">
        <f t="shared" si="2"/>
        <v>0</v>
      </c>
      <c r="L35" s="16">
        <v>5000</v>
      </c>
      <c r="M35" s="16"/>
      <c r="N35" s="16">
        <f t="shared" si="3"/>
        <v>5000</v>
      </c>
      <c r="O35" s="18"/>
      <c r="P35" s="18"/>
      <c r="Q35" s="15">
        <f t="shared" si="4"/>
        <v>0</v>
      </c>
      <c r="R35" s="17"/>
      <c r="S35" s="17"/>
      <c r="T35" s="17">
        <f t="shared" si="5"/>
        <v>0</v>
      </c>
      <c r="U35" s="17"/>
      <c r="V35" s="17"/>
      <c r="W35" s="17">
        <f t="shared" si="6"/>
        <v>0</v>
      </c>
      <c r="X35" s="18"/>
      <c r="Y35" s="18"/>
      <c r="Z35" s="18">
        <f t="shared" si="7"/>
        <v>0</v>
      </c>
      <c r="AA35" s="8">
        <f t="shared" si="8"/>
        <v>149821</v>
      </c>
      <c r="AB35" s="8">
        <f t="shared" si="9"/>
        <v>0</v>
      </c>
      <c r="AC35" s="8">
        <f t="shared" si="10"/>
        <v>149821</v>
      </c>
      <c r="AD35" s="18">
        <f t="shared" si="19"/>
        <v>10991</v>
      </c>
      <c r="AE35" s="18">
        <v>3512</v>
      </c>
      <c r="AF35" s="18">
        <v>7479</v>
      </c>
      <c r="AG35" s="18">
        <f t="shared" si="20"/>
        <v>0</v>
      </c>
      <c r="AH35" s="18"/>
      <c r="AI35" s="18"/>
      <c r="AJ35" s="18">
        <f t="shared" si="15"/>
        <v>10991</v>
      </c>
      <c r="AK35" s="18">
        <f t="shared" si="16"/>
        <v>3512</v>
      </c>
      <c r="AL35" s="18">
        <f t="shared" si="17"/>
        <v>7479</v>
      </c>
      <c r="AM35" s="18"/>
      <c r="AN35" s="18">
        <v>25000</v>
      </c>
      <c r="AO35" s="18">
        <f t="shared" si="12"/>
        <v>25000</v>
      </c>
      <c r="AP35" s="18">
        <f t="shared" si="21"/>
        <v>10991</v>
      </c>
      <c r="AQ35" s="18">
        <f t="shared" si="22"/>
        <v>25000</v>
      </c>
      <c r="AR35" s="18">
        <f t="shared" si="23"/>
        <v>35991</v>
      </c>
      <c r="AS35" s="3">
        <f t="shared" si="18"/>
        <v>160812</v>
      </c>
      <c r="AT35" s="3">
        <f t="shared" si="24"/>
        <v>25000</v>
      </c>
      <c r="AU35" s="3">
        <f t="shared" si="13"/>
        <v>185812</v>
      </c>
    </row>
    <row r="36" spans="1:47" ht="18" customHeight="1">
      <c r="A36" s="33" t="s">
        <v>67</v>
      </c>
      <c r="B36" s="14" t="s">
        <v>29</v>
      </c>
      <c r="C36" s="18">
        <v>116521</v>
      </c>
      <c r="D36" s="16">
        <v>0.24</v>
      </c>
      <c r="E36" s="16"/>
      <c r="F36" s="16"/>
      <c r="G36" s="41">
        <f t="shared" si="14"/>
        <v>116521</v>
      </c>
      <c r="H36" s="16">
        <f t="shared" si="1"/>
        <v>0.24</v>
      </c>
      <c r="I36" s="16"/>
      <c r="J36" s="16"/>
      <c r="K36" s="16">
        <f t="shared" si="2"/>
        <v>0</v>
      </c>
      <c r="L36" s="16">
        <v>5000</v>
      </c>
      <c r="M36" s="16"/>
      <c r="N36" s="16">
        <f t="shared" si="3"/>
        <v>5000</v>
      </c>
      <c r="O36" s="18"/>
      <c r="P36" s="18"/>
      <c r="Q36" s="15">
        <f t="shared" si="4"/>
        <v>0</v>
      </c>
      <c r="R36" s="17"/>
      <c r="S36" s="17"/>
      <c r="T36" s="17">
        <f t="shared" si="5"/>
        <v>0</v>
      </c>
      <c r="U36" s="17"/>
      <c r="V36" s="17"/>
      <c r="W36" s="17">
        <f t="shared" si="6"/>
        <v>0</v>
      </c>
      <c r="X36" s="18"/>
      <c r="Y36" s="18"/>
      <c r="Z36" s="18">
        <f t="shared" si="7"/>
        <v>0</v>
      </c>
      <c r="AA36" s="8">
        <f t="shared" si="8"/>
        <v>121521</v>
      </c>
      <c r="AB36" s="8">
        <f t="shared" si="9"/>
        <v>0</v>
      </c>
      <c r="AC36" s="8">
        <f t="shared" si="10"/>
        <v>121521</v>
      </c>
      <c r="AD36" s="18">
        <f t="shared" si="19"/>
        <v>13093</v>
      </c>
      <c r="AE36" s="18">
        <v>4184</v>
      </c>
      <c r="AF36" s="18">
        <v>8909</v>
      </c>
      <c r="AG36" s="18">
        <f t="shared" si="20"/>
        <v>0</v>
      </c>
      <c r="AH36" s="18"/>
      <c r="AI36" s="18"/>
      <c r="AJ36" s="18">
        <f t="shared" si="15"/>
        <v>13093</v>
      </c>
      <c r="AK36" s="18">
        <f t="shared" si="16"/>
        <v>4184</v>
      </c>
      <c r="AL36" s="18">
        <f t="shared" si="17"/>
        <v>8909</v>
      </c>
      <c r="AM36" s="18">
        <v>32400</v>
      </c>
      <c r="AN36" s="18">
        <v>30000</v>
      </c>
      <c r="AO36" s="18">
        <f t="shared" si="12"/>
        <v>62400</v>
      </c>
      <c r="AP36" s="18">
        <f t="shared" si="21"/>
        <v>45493</v>
      </c>
      <c r="AQ36" s="18">
        <f t="shared" si="22"/>
        <v>30000</v>
      </c>
      <c r="AR36" s="18">
        <f t="shared" si="23"/>
        <v>75493</v>
      </c>
      <c r="AS36" s="3">
        <f t="shared" si="18"/>
        <v>167014</v>
      </c>
      <c r="AT36" s="3">
        <f t="shared" si="24"/>
        <v>30000</v>
      </c>
      <c r="AU36" s="3">
        <f t="shared" si="13"/>
        <v>197014</v>
      </c>
    </row>
    <row r="37" spans="1:47" ht="18" customHeight="1">
      <c r="A37" s="33" t="s">
        <v>68</v>
      </c>
      <c r="B37" s="14" t="s">
        <v>30</v>
      </c>
      <c r="C37" s="18">
        <v>124862</v>
      </c>
      <c r="D37" s="16">
        <v>0.25</v>
      </c>
      <c r="E37" s="16"/>
      <c r="F37" s="16"/>
      <c r="G37" s="41">
        <f t="shared" si="14"/>
        <v>124862</v>
      </c>
      <c r="H37" s="16">
        <f t="shared" si="1"/>
        <v>0.25</v>
      </c>
      <c r="I37" s="16"/>
      <c r="J37" s="16"/>
      <c r="K37" s="16">
        <f t="shared" si="2"/>
        <v>0</v>
      </c>
      <c r="L37" s="16"/>
      <c r="M37" s="16"/>
      <c r="N37" s="16">
        <f t="shared" si="3"/>
        <v>0</v>
      </c>
      <c r="O37" s="18"/>
      <c r="P37" s="18"/>
      <c r="Q37" s="15">
        <f t="shared" si="4"/>
        <v>0</v>
      </c>
      <c r="R37" s="17"/>
      <c r="S37" s="17"/>
      <c r="T37" s="17">
        <f t="shared" si="5"/>
        <v>0</v>
      </c>
      <c r="U37" s="17"/>
      <c r="V37" s="17"/>
      <c r="W37" s="17">
        <f t="shared" si="6"/>
        <v>0</v>
      </c>
      <c r="X37" s="18"/>
      <c r="Y37" s="18"/>
      <c r="Z37" s="18">
        <f t="shared" si="7"/>
        <v>0</v>
      </c>
      <c r="AA37" s="8">
        <f t="shared" si="8"/>
        <v>124862</v>
      </c>
      <c r="AB37" s="8">
        <f t="shared" si="9"/>
        <v>0</v>
      </c>
      <c r="AC37" s="8">
        <f t="shared" si="10"/>
        <v>124862</v>
      </c>
      <c r="AD37" s="18">
        <f t="shared" si="19"/>
        <v>10206</v>
      </c>
      <c r="AE37" s="18">
        <v>3261</v>
      </c>
      <c r="AF37" s="18">
        <v>6945</v>
      </c>
      <c r="AG37" s="18">
        <f t="shared" si="20"/>
        <v>0</v>
      </c>
      <c r="AH37" s="18"/>
      <c r="AI37" s="18"/>
      <c r="AJ37" s="18">
        <f t="shared" si="15"/>
        <v>10206</v>
      </c>
      <c r="AK37" s="18">
        <f t="shared" si="16"/>
        <v>3261</v>
      </c>
      <c r="AL37" s="18">
        <f t="shared" si="17"/>
        <v>6945</v>
      </c>
      <c r="AM37" s="18"/>
      <c r="AN37" s="18">
        <v>25000</v>
      </c>
      <c r="AO37" s="18">
        <f t="shared" si="12"/>
        <v>25000</v>
      </c>
      <c r="AP37" s="18">
        <f t="shared" si="21"/>
        <v>10206</v>
      </c>
      <c r="AQ37" s="18">
        <f t="shared" si="22"/>
        <v>25000</v>
      </c>
      <c r="AR37" s="18">
        <f t="shared" si="23"/>
        <v>35206</v>
      </c>
      <c r="AS37" s="3">
        <f t="shared" si="18"/>
        <v>135068</v>
      </c>
      <c r="AT37" s="3">
        <f t="shared" si="24"/>
        <v>25000</v>
      </c>
      <c r="AU37" s="3">
        <f t="shared" si="13"/>
        <v>160068</v>
      </c>
    </row>
    <row r="38" spans="1:47" ht="18" customHeight="1">
      <c r="A38" s="33" t="s">
        <v>69</v>
      </c>
      <c r="B38" s="14" t="s">
        <v>31</v>
      </c>
      <c r="C38" s="18"/>
      <c r="D38" s="16"/>
      <c r="E38" s="16"/>
      <c r="F38" s="16"/>
      <c r="G38" s="41">
        <f t="shared" si="14"/>
        <v>0</v>
      </c>
      <c r="H38" s="16">
        <f t="shared" si="1"/>
        <v>0</v>
      </c>
      <c r="I38" s="16">
        <v>41500</v>
      </c>
      <c r="J38" s="16"/>
      <c r="K38" s="16">
        <f t="shared" si="2"/>
        <v>41500</v>
      </c>
      <c r="L38" s="16"/>
      <c r="M38" s="16"/>
      <c r="N38" s="16">
        <f t="shared" si="3"/>
        <v>0</v>
      </c>
      <c r="O38" s="18"/>
      <c r="P38" s="18"/>
      <c r="Q38" s="15">
        <f t="shared" si="4"/>
        <v>0</v>
      </c>
      <c r="R38" s="17"/>
      <c r="S38" s="17"/>
      <c r="T38" s="17">
        <f t="shared" si="5"/>
        <v>0</v>
      </c>
      <c r="U38" s="17"/>
      <c r="V38" s="17"/>
      <c r="W38" s="17">
        <f t="shared" si="6"/>
        <v>0</v>
      </c>
      <c r="X38" s="18">
        <v>280000</v>
      </c>
      <c r="Y38" s="18"/>
      <c r="Z38" s="18">
        <f t="shared" si="7"/>
        <v>280000</v>
      </c>
      <c r="AA38" s="8">
        <f t="shared" si="8"/>
        <v>321500</v>
      </c>
      <c r="AB38" s="8">
        <f t="shared" si="9"/>
        <v>0</v>
      </c>
      <c r="AC38" s="8">
        <f t="shared" si="10"/>
        <v>321500</v>
      </c>
      <c r="AD38" s="18">
        <f t="shared" si="19"/>
        <v>20969</v>
      </c>
      <c r="AE38" s="18">
        <v>6700</v>
      </c>
      <c r="AF38" s="18">
        <v>14269</v>
      </c>
      <c r="AG38" s="18">
        <f t="shared" si="20"/>
        <v>0</v>
      </c>
      <c r="AH38" s="18"/>
      <c r="AI38" s="18"/>
      <c r="AJ38" s="18">
        <f t="shared" si="15"/>
        <v>20969</v>
      </c>
      <c r="AK38" s="18">
        <f t="shared" si="16"/>
        <v>6700</v>
      </c>
      <c r="AL38" s="18">
        <f t="shared" si="17"/>
        <v>14269</v>
      </c>
      <c r="AM38" s="18">
        <v>210000</v>
      </c>
      <c r="AN38" s="18"/>
      <c r="AO38" s="18">
        <f t="shared" si="12"/>
        <v>210000</v>
      </c>
      <c r="AP38" s="18">
        <f t="shared" si="21"/>
        <v>230969</v>
      </c>
      <c r="AQ38" s="18">
        <f t="shared" si="22"/>
        <v>0</v>
      </c>
      <c r="AR38" s="18">
        <f t="shared" si="23"/>
        <v>230969</v>
      </c>
      <c r="AS38" s="3">
        <f t="shared" si="18"/>
        <v>552469</v>
      </c>
      <c r="AT38" s="3">
        <f t="shared" si="24"/>
        <v>0</v>
      </c>
      <c r="AU38" s="3">
        <f t="shared" si="13"/>
        <v>552469</v>
      </c>
    </row>
    <row r="39" spans="1:47" ht="18" customHeight="1">
      <c r="A39" s="33" t="s">
        <v>70</v>
      </c>
      <c r="B39" s="14" t="s">
        <v>32</v>
      </c>
      <c r="C39" s="18"/>
      <c r="D39" s="16"/>
      <c r="E39" s="16"/>
      <c r="F39" s="16"/>
      <c r="G39" s="41">
        <f t="shared" si="14"/>
        <v>0</v>
      </c>
      <c r="H39" s="16">
        <f t="shared" si="1"/>
        <v>0</v>
      </c>
      <c r="I39" s="16">
        <v>10000</v>
      </c>
      <c r="J39" s="16">
        <v>15500</v>
      </c>
      <c r="K39" s="16">
        <f t="shared" si="2"/>
        <v>25500</v>
      </c>
      <c r="L39" s="16">
        <v>5000</v>
      </c>
      <c r="M39" s="16"/>
      <c r="N39" s="16">
        <f t="shared" si="3"/>
        <v>5000</v>
      </c>
      <c r="O39" s="18"/>
      <c r="P39" s="18"/>
      <c r="Q39" s="15">
        <f t="shared" si="4"/>
        <v>0</v>
      </c>
      <c r="R39" s="17"/>
      <c r="S39" s="17"/>
      <c r="T39" s="17">
        <f t="shared" si="5"/>
        <v>0</v>
      </c>
      <c r="U39" s="17"/>
      <c r="V39" s="17"/>
      <c r="W39" s="17">
        <f t="shared" si="6"/>
        <v>0</v>
      </c>
      <c r="X39" s="18">
        <v>50000</v>
      </c>
      <c r="Y39" s="18"/>
      <c r="Z39" s="18">
        <f t="shared" si="7"/>
        <v>50000</v>
      </c>
      <c r="AA39" s="8">
        <f t="shared" si="8"/>
        <v>65000</v>
      </c>
      <c r="AB39" s="8">
        <f t="shared" si="9"/>
        <v>15500</v>
      </c>
      <c r="AC39" s="8">
        <f t="shared" si="10"/>
        <v>80500</v>
      </c>
      <c r="AD39" s="18">
        <f t="shared" si="19"/>
        <v>6434</v>
      </c>
      <c r="AE39" s="18">
        <v>2056</v>
      </c>
      <c r="AF39" s="18">
        <v>4378</v>
      </c>
      <c r="AG39" s="18">
        <f t="shared" si="20"/>
        <v>0</v>
      </c>
      <c r="AH39" s="18"/>
      <c r="AI39" s="18"/>
      <c r="AJ39" s="18">
        <f t="shared" si="15"/>
        <v>6434</v>
      </c>
      <c r="AK39" s="18">
        <f t="shared" si="16"/>
        <v>2056</v>
      </c>
      <c r="AL39" s="18">
        <f t="shared" si="17"/>
        <v>4378</v>
      </c>
      <c r="AM39" s="18">
        <v>2638</v>
      </c>
      <c r="AN39" s="18">
        <v>14000</v>
      </c>
      <c r="AO39" s="18">
        <f t="shared" si="12"/>
        <v>16638</v>
      </c>
      <c r="AP39" s="18">
        <f t="shared" si="21"/>
        <v>9072</v>
      </c>
      <c r="AQ39" s="18">
        <f t="shared" si="22"/>
        <v>14000</v>
      </c>
      <c r="AR39" s="18">
        <f t="shared" si="23"/>
        <v>23072</v>
      </c>
      <c r="AS39" s="3">
        <f t="shared" si="18"/>
        <v>74072</v>
      </c>
      <c r="AT39" s="3">
        <f t="shared" si="24"/>
        <v>29500</v>
      </c>
      <c r="AU39" s="3">
        <f t="shared" si="13"/>
        <v>103572</v>
      </c>
    </row>
    <row r="40" spans="1:47" ht="18" customHeight="1">
      <c r="A40" s="33" t="s">
        <v>71</v>
      </c>
      <c r="B40" s="14" t="s">
        <v>33</v>
      </c>
      <c r="C40" s="18">
        <v>117267</v>
      </c>
      <c r="D40" s="16">
        <v>0.24</v>
      </c>
      <c r="E40" s="16"/>
      <c r="F40" s="16"/>
      <c r="G40" s="41">
        <f t="shared" si="14"/>
        <v>117267</v>
      </c>
      <c r="H40" s="16">
        <f t="shared" si="1"/>
        <v>0.24</v>
      </c>
      <c r="I40" s="16">
        <v>30000</v>
      </c>
      <c r="J40" s="16">
        <v>10000</v>
      </c>
      <c r="K40" s="16">
        <f t="shared" si="2"/>
        <v>40000</v>
      </c>
      <c r="L40" s="16">
        <v>10000</v>
      </c>
      <c r="M40" s="16"/>
      <c r="N40" s="16">
        <f t="shared" si="3"/>
        <v>10000</v>
      </c>
      <c r="O40" s="18"/>
      <c r="P40" s="18"/>
      <c r="Q40" s="15">
        <f t="shared" si="4"/>
        <v>0</v>
      </c>
      <c r="R40" s="17"/>
      <c r="S40" s="17"/>
      <c r="T40" s="17">
        <f t="shared" si="5"/>
        <v>0</v>
      </c>
      <c r="U40" s="17"/>
      <c r="V40" s="17"/>
      <c r="W40" s="17">
        <f t="shared" si="6"/>
        <v>0</v>
      </c>
      <c r="X40" s="18">
        <v>240000</v>
      </c>
      <c r="Y40" s="18"/>
      <c r="Z40" s="18">
        <f t="shared" si="7"/>
        <v>240000</v>
      </c>
      <c r="AA40" s="8">
        <f t="shared" si="8"/>
        <v>397267</v>
      </c>
      <c r="AB40" s="8">
        <f t="shared" si="9"/>
        <v>10000</v>
      </c>
      <c r="AC40" s="8">
        <f t="shared" si="10"/>
        <v>407267</v>
      </c>
      <c r="AD40" s="18">
        <f t="shared" si="19"/>
        <v>5233</v>
      </c>
      <c r="AE40" s="18">
        <v>1672</v>
      </c>
      <c r="AF40" s="18">
        <v>3561</v>
      </c>
      <c r="AG40" s="18">
        <f t="shared" si="20"/>
        <v>0</v>
      </c>
      <c r="AH40" s="18"/>
      <c r="AI40" s="18"/>
      <c r="AJ40" s="18">
        <f t="shared" si="15"/>
        <v>5233</v>
      </c>
      <c r="AK40" s="18">
        <f t="shared" si="16"/>
        <v>1672</v>
      </c>
      <c r="AL40" s="18">
        <f t="shared" si="17"/>
        <v>3561</v>
      </c>
      <c r="AM40" s="18">
        <v>172632</v>
      </c>
      <c r="AN40" s="18"/>
      <c r="AO40" s="18">
        <f t="shared" si="12"/>
        <v>172632</v>
      </c>
      <c r="AP40" s="18">
        <f t="shared" si="21"/>
        <v>177865</v>
      </c>
      <c r="AQ40" s="18">
        <f t="shared" si="22"/>
        <v>0</v>
      </c>
      <c r="AR40" s="18">
        <f t="shared" si="23"/>
        <v>177865</v>
      </c>
      <c r="AS40" s="3">
        <f t="shared" si="18"/>
        <v>575132</v>
      </c>
      <c r="AT40" s="3">
        <f t="shared" si="24"/>
        <v>10000</v>
      </c>
      <c r="AU40" s="3">
        <f t="shared" si="13"/>
        <v>585132</v>
      </c>
    </row>
    <row r="41" spans="1:47" ht="18" customHeight="1">
      <c r="A41" s="33" t="s">
        <v>72</v>
      </c>
      <c r="B41" s="14" t="s">
        <v>34</v>
      </c>
      <c r="C41" s="18">
        <v>18916</v>
      </c>
      <c r="D41" s="16">
        <v>0.04</v>
      </c>
      <c r="E41" s="16"/>
      <c r="F41" s="16"/>
      <c r="G41" s="41">
        <f t="shared" si="14"/>
        <v>18916</v>
      </c>
      <c r="H41" s="16">
        <f t="shared" si="1"/>
        <v>0.04</v>
      </c>
      <c r="I41" s="16"/>
      <c r="J41" s="16"/>
      <c r="K41" s="16">
        <f t="shared" si="2"/>
        <v>0</v>
      </c>
      <c r="L41" s="16"/>
      <c r="M41" s="16"/>
      <c r="N41" s="16">
        <f t="shared" si="3"/>
        <v>0</v>
      </c>
      <c r="O41" s="18"/>
      <c r="P41" s="18"/>
      <c r="Q41" s="15">
        <f t="shared" si="4"/>
        <v>0</v>
      </c>
      <c r="R41" s="17"/>
      <c r="S41" s="17"/>
      <c r="T41" s="17">
        <f t="shared" si="5"/>
        <v>0</v>
      </c>
      <c r="U41" s="17"/>
      <c r="V41" s="17"/>
      <c r="W41" s="17">
        <f t="shared" si="6"/>
        <v>0</v>
      </c>
      <c r="X41" s="18"/>
      <c r="Y41" s="18"/>
      <c r="Z41" s="18">
        <f t="shared" si="7"/>
        <v>0</v>
      </c>
      <c r="AA41" s="8">
        <f t="shared" si="8"/>
        <v>18916</v>
      </c>
      <c r="AB41" s="8">
        <f t="shared" si="9"/>
        <v>0</v>
      </c>
      <c r="AC41" s="8">
        <f t="shared" si="10"/>
        <v>18916</v>
      </c>
      <c r="AD41" s="18">
        <f t="shared" si="19"/>
        <v>29256</v>
      </c>
      <c r="AE41" s="18">
        <v>9349</v>
      </c>
      <c r="AF41" s="18">
        <v>19907</v>
      </c>
      <c r="AG41" s="18">
        <f t="shared" si="20"/>
        <v>0</v>
      </c>
      <c r="AH41" s="18"/>
      <c r="AI41" s="18"/>
      <c r="AJ41" s="18">
        <f t="shared" si="15"/>
        <v>29256</v>
      </c>
      <c r="AK41" s="18">
        <f t="shared" si="16"/>
        <v>9349</v>
      </c>
      <c r="AL41" s="18">
        <f t="shared" si="17"/>
        <v>19907</v>
      </c>
      <c r="AM41" s="18"/>
      <c r="AN41" s="18"/>
      <c r="AO41" s="18">
        <f t="shared" si="12"/>
        <v>0</v>
      </c>
      <c r="AP41" s="18">
        <f t="shared" si="21"/>
        <v>29256</v>
      </c>
      <c r="AQ41" s="18">
        <f t="shared" si="22"/>
        <v>0</v>
      </c>
      <c r="AR41" s="18">
        <f t="shared" si="23"/>
        <v>29256</v>
      </c>
      <c r="AS41" s="3">
        <f t="shared" si="18"/>
        <v>48172</v>
      </c>
      <c r="AT41" s="3">
        <f t="shared" si="24"/>
        <v>0</v>
      </c>
      <c r="AU41" s="3">
        <f t="shared" si="13"/>
        <v>48172</v>
      </c>
    </row>
    <row r="42" spans="1:47" ht="18" customHeight="1">
      <c r="A42" s="33" t="s">
        <v>73</v>
      </c>
      <c r="B42" s="14" t="s">
        <v>35</v>
      </c>
      <c r="C42" s="18">
        <v>72573</v>
      </c>
      <c r="D42" s="16">
        <v>0.15</v>
      </c>
      <c r="E42" s="16"/>
      <c r="F42" s="16"/>
      <c r="G42" s="41">
        <f t="shared" si="14"/>
        <v>72573</v>
      </c>
      <c r="H42" s="16">
        <f t="shared" si="1"/>
        <v>0.15</v>
      </c>
      <c r="I42" s="16">
        <v>20000</v>
      </c>
      <c r="J42" s="16"/>
      <c r="K42" s="16">
        <f t="shared" si="2"/>
        <v>20000</v>
      </c>
      <c r="L42" s="16">
        <v>20000</v>
      </c>
      <c r="M42" s="16"/>
      <c r="N42" s="16">
        <f t="shared" si="3"/>
        <v>20000</v>
      </c>
      <c r="O42" s="18"/>
      <c r="P42" s="18"/>
      <c r="Q42" s="15">
        <f t="shared" si="4"/>
        <v>0</v>
      </c>
      <c r="R42" s="17"/>
      <c r="S42" s="17"/>
      <c r="T42" s="17">
        <f t="shared" si="5"/>
        <v>0</v>
      </c>
      <c r="U42" s="17"/>
      <c r="V42" s="17"/>
      <c r="W42" s="17">
        <f t="shared" si="6"/>
        <v>0</v>
      </c>
      <c r="X42" s="18"/>
      <c r="Y42" s="18"/>
      <c r="Z42" s="18">
        <f t="shared" si="7"/>
        <v>0</v>
      </c>
      <c r="AA42" s="8">
        <f t="shared" si="8"/>
        <v>112573</v>
      </c>
      <c r="AB42" s="8">
        <f t="shared" si="9"/>
        <v>0</v>
      </c>
      <c r="AC42" s="8">
        <f t="shared" si="10"/>
        <v>112573</v>
      </c>
      <c r="AD42" s="18">
        <f t="shared" si="19"/>
        <v>6910</v>
      </c>
      <c r="AE42" s="18">
        <v>2208</v>
      </c>
      <c r="AF42" s="18">
        <v>4702</v>
      </c>
      <c r="AG42" s="18">
        <f t="shared" si="20"/>
        <v>0</v>
      </c>
      <c r="AH42" s="18"/>
      <c r="AI42" s="18"/>
      <c r="AJ42" s="18">
        <f t="shared" si="15"/>
        <v>6910</v>
      </c>
      <c r="AK42" s="18">
        <f t="shared" si="16"/>
        <v>2208</v>
      </c>
      <c r="AL42" s="18">
        <f t="shared" si="17"/>
        <v>4702</v>
      </c>
      <c r="AM42" s="18"/>
      <c r="AN42" s="18"/>
      <c r="AO42" s="18">
        <f t="shared" si="12"/>
        <v>0</v>
      </c>
      <c r="AP42" s="18">
        <f t="shared" si="21"/>
        <v>6910</v>
      </c>
      <c r="AQ42" s="18">
        <f t="shared" si="22"/>
        <v>0</v>
      </c>
      <c r="AR42" s="18">
        <f t="shared" si="23"/>
        <v>6910</v>
      </c>
      <c r="AS42" s="3">
        <f t="shared" si="18"/>
        <v>119483</v>
      </c>
      <c r="AT42" s="3">
        <f t="shared" si="24"/>
        <v>0</v>
      </c>
      <c r="AU42" s="3">
        <f t="shared" si="13"/>
        <v>119483</v>
      </c>
    </row>
    <row r="43" spans="1:47" ht="18" customHeight="1">
      <c r="A43" s="33" t="s">
        <v>74</v>
      </c>
      <c r="B43" s="14" t="s">
        <v>36</v>
      </c>
      <c r="C43" s="18">
        <v>46307</v>
      </c>
      <c r="D43" s="16">
        <v>0.09</v>
      </c>
      <c r="E43" s="16"/>
      <c r="F43" s="16"/>
      <c r="G43" s="41">
        <f t="shared" si="14"/>
        <v>46307</v>
      </c>
      <c r="H43" s="16">
        <f t="shared" si="1"/>
        <v>0.09</v>
      </c>
      <c r="I43" s="16">
        <v>6000</v>
      </c>
      <c r="J43" s="16"/>
      <c r="K43" s="16">
        <f t="shared" si="2"/>
        <v>6000</v>
      </c>
      <c r="L43" s="16">
        <v>10000</v>
      </c>
      <c r="M43" s="16"/>
      <c r="N43" s="16">
        <f t="shared" si="3"/>
        <v>10000</v>
      </c>
      <c r="O43" s="18"/>
      <c r="P43" s="18"/>
      <c r="Q43" s="15">
        <f t="shared" si="4"/>
        <v>0</v>
      </c>
      <c r="R43" s="17"/>
      <c r="S43" s="17"/>
      <c r="T43" s="17">
        <f t="shared" si="5"/>
        <v>0</v>
      </c>
      <c r="U43" s="17"/>
      <c r="V43" s="17"/>
      <c r="W43" s="17">
        <f t="shared" si="6"/>
        <v>0</v>
      </c>
      <c r="X43" s="18"/>
      <c r="Y43" s="18"/>
      <c r="Z43" s="18">
        <f t="shared" si="7"/>
        <v>0</v>
      </c>
      <c r="AA43" s="8">
        <f t="shared" si="8"/>
        <v>62307</v>
      </c>
      <c r="AB43" s="8">
        <f t="shared" si="9"/>
        <v>0</v>
      </c>
      <c r="AC43" s="8">
        <f t="shared" si="10"/>
        <v>62307</v>
      </c>
      <c r="AD43" s="18">
        <f t="shared" si="19"/>
        <v>12508</v>
      </c>
      <c r="AE43" s="18">
        <v>3997</v>
      </c>
      <c r="AF43" s="18">
        <v>8511</v>
      </c>
      <c r="AG43" s="18">
        <f t="shared" si="20"/>
        <v>0</v>
      </c>
      <c r="AH43" s="18"/>
      <c r="AI43" s="18"/>
      <c r="AJ43" s="18">
        <f t="shared" si="15"/>
        <v>12508</v>
      </c>
      <c r="AK43" s="18">
        <f t="shared" si="16"/>
        <v>3997</v>
      </c>
      <c r="AL43" s="18">
        <f t="shared" si="17"/>
        <v>8511</v>
      </c>
      <c r="AM43" s="18"/>
      <c r="AN43" s="18"/>
      <c r="AO43" s="18">
        <f t="shared" si="12"/>
        <v>0</v>
      </c>
      <c r="AP43" s="18">
        <f t="shared" si="21"/>
        <v>12508</v>
      </c>
      <c r="AQ43" s="18">
        <f t="shared" si="22"/>
        <v>0</v>
      </c>
      <c r="AR43" s="18">
        <f t="shared" si="23"/>
        <v>12508</v>
      </c>
      <c r="AS43" s="3">
        <f t="shared" si="18"/>
        <v>74815</v>
      </c>
      <c r="AT43" s="3">
        <f t="shared" si="24"/>
        <v>0</v>
      </c>
      <c r="AU43" s="3">
        <f t="shared" si="13"/>
        <v>74815</v>
      </c>
    </row>
    <row r="44" spans="1:47" ht="18" customHeight="1">
      <c r="A44" s="33" t="s">
        <v>75</v>
      </c>
      <c r="B44" s="14" t="s">
        <v>37</v>
      </c>
      <c r="C44" s="18">
        <v>69650</v>
      </c>
      <c r="D44" s="16">
        <v>0.14</v>
      </c>
      <c r="E44" s="16"/>
      <c r="F44" s="16"/>
      <c r="G44" s="41">
        <f t="shared" si="14"/>
        <v>69650</v>
      </c>
      <c r="H44" s="16">
        <f t="shared" si="1"/>
        <v>0.14</v>
      </c>
      <c r="I44" s="16">
        <v>15000</v>
      </c>
      <c r="J44" s="16"/>
      <c r="K44" s="16">
        <f t="shared" si="2"/>
        <v>15000</v>
      </c>
      <c r="L44" s="16">
        <v>40000</v>
      </c>
      <c r="M44" s="16"/>
      <c r="N44" s="16">
        <f t="shared" si="3"/>
        <v>40000</v>
      </c>
      <c r="O44" s="18"/>
      <c r="P44" s="18"/>
      <c r="Q44" s="15">
        <f t="shared" si="4"/>
        <v>0</v>
      </c>
      <c r="R44" s="17"/>
      <c r="S44" s="17"/>
      <c r="T44" s="17">
        <f t="shared" si="5"/>
        <v>0</v>
      </c>
      <c r="U44" s="17"/>
      <c r="V44" s="17"/>
      <c r="W44" s="17">
        <f t="shared" si="6"/>
        <v>0</v>
      </c>
      <c r="X44" s="18">
        <v>150000</v>
      </c>
      <c r="Y44" s="18"/>
      <c r="Z44" s="18">
        <f t="shared" si="7"/>
        <v>150000</v>
      </c>
      <c r="AA44" s="8">
        <f t="shared" si="8"/>
        <v>274650</v>
      </c>
      <c r="AB44" s="8">
        <f t="shared" si="9"/>
        <v>0</v>
      </c>
      <c r="AC44" s="8">
        <f t="shared" si="10"/>
        <v>274650</v>
      </c>
      <c r="AD44" s="18">
        <f t="shared" si="19"/>
        <v>11814</v>
      </c>
      <c r="AE44" s="18">
        <v>3775</v>
      </c>
      <c r="AF44" s="18">
        <v>8039</v>
      </c>
      <c r="AG44" s="18">
        <f t="shared" si="20"/>
        <v>0</v>
      </c>
      <c r="AH44" s="18"/>
      <c r="AI44" s="18"/>
      <c r="AJ44" s="18">
        <f t="shared" si="15"/>
        <v>11814</v>
      </c>
      <c r="AK44" s="18">
        <f t="shared" si="16"/>
        <v>3775</v>
      </c>
      <c r="AL44" s="18">
        <f t="shared" si="17"/>
        <v>8039</v>
      </c>
      <c r="AM44" s="18">
        <v>7895</v>
      </c>
      <c r="AN44" s="18"/>
      <c r="AO44" s="18">
        <f t="shared" si="12"/>
        <v>7895</v>
      </c>
      <c r="AP44" s="18">
        <f t="shared" si="21"/>
        <v>19709</v>
      </c>
      <c r="AQ44" s="18">
        <f t="shared" si="22"/>
        <v>0</v>
      </c>
      <c r="AR44" s="18">
        <f t="shared" si="23"/>
        <v>19709</v>
      </c>
      <c r="AS44" s="3">
        <f t="shared" si="18"/>
        <v>294359</v>
      </c>
      <c r="AT44" s="3">
        <f t="shared" si="24"/>
        <v>0</v>
      </c>
      <c r="AU44" s="3">
        <f t="shared" si="13"/>
        <v>294359</v>
      </c>
    </row>
    <row r="45" spans="1:47" s="7" customFormat="1" ht="18" customHeight="1">
      <c r="A45" s="97" t="s">
        <v>43</v>
      </c>
      <c r="B45" s="98"/>
      <c r="C45" s="38">
        <f>SUM(C16:C44)</f>
        <v>3592670</v>
      </c>
      <c r="D45" s="6">
        <f>SUM(D16:D44)</f>
        <v>7.260000000000001</v>
      </c>
      <c r="E45" s="38">
        <f>SUM(E16:E44)</f>
        <v>0</v>
      </c>
      <c r="F45" s="6">
        <f>SUM(F16:F44)</f>
        <v>0</v>
      </c>
      <c r="G45" s="59">
        <f t="shared" si="14"/>
        <v>3592670</v>
      </c>
      <c r="H45" s="60">
        <f t="shared" si="1"/>
        <v>7.260000000000001</v>
      </c>
      <c r="I45" s="60">
        <f>SUM(I16:I44)</f>
        <v>179300</v>
      </c>
      <c r="J45" s="60">
        <f>SUM(J16:J44)</f>
        <v>25500</v>
      </c>
      <c r="K45" s="60">
        <f t="shared" si="2"/>
        <v>204800</v>
      </c>
      <c r="L45" s="60">
        <f>SUM(L16:L44)</f>
        <v>196000</v>
      </c>
      <c r="M45" s="60">
        <f>SUM(M16:M44)</f>
        <v>0</v>
      </c>
      <c r="N45" s="60">
        <f t="shared" si="3"/>
        <v>196000</v>
      </c>
      <c r="O45" s="38">
        <f>SUM(O16:O44)</f>
        <v>0</v>
      </c>
      <c r="P45" s="38">
        <f>SUM(P16:P44)</f>
        <v>0</v>
      </c>
      <c r="Q45" s="61">
        <f t="shared" si="4"/>
        <v>0</v>
      </c>
      <c r="R45" s="38">
        <f>SUM(R16:R44)</f>
        <v>0</v>
      </c>
      <c r="S45" s="38">
        <f>SUM(S16:S44)</f>
        <v>0</v>
      </c>
      <c r="T45" s="17">
        <f t="shared" si="5"/>
        <v>0</v>
      </c>
      <c r="U45" s="38">
        <f>SUM(U16:U44)</f>
        <v>0</v>
      </c>
      <c r="V45" s="38">
        <f>SUM(V16:V44)</f>
        <v>0</v>
      </c>
      <c r="W45" s="17">
        <f t="shared" si="6"/>
        <v>0</v>
      </c>
      <c r="X45" s="38">
        <f>SUM(X16:X44)</f>
        <v>1000000</v>
      </c>
      <c r="Y45" s="38">
        <f>SUM(Y16:Y44)</f>
        <v>0</v>
      </c>
      <c r="Z45" s="63">
        <f t="shared" si="7"/>
        <v>1000000</v>
      </c>
      <c r="AA45" s="8">
        <f t="shared" si="8"/>
        <v>4967970</v>
      </c>
      <c r="AB45" s="8">
        <f t="shared" si="9"/>
        <v>25500</v>
      </c>
      <c r="AC45" s="8">
        <f t="shared" si="10"/>
        <v>4993470</v>
      </c>
      <c r="AD45" s="38">
        <f aca="true" t="shared" si="25" ref="AD45:AN45">SUM(AD16:AD44)</f>
        <v>440632</v>
      </c>
      <c r="AE45" s="38">
        <f t="shared" si="25"/>
        <v>140804</v>
      </c>
      <c r="AF45" s="38">
        <f t="shared" si="25"/>
        <v>299828</v>
      </c>
      <c r="AG45" s="38">
        <f t="shared" si="25"/>
        <v>0</v>
      </c>
      <c r="AH45" s="38">
        <f t="shared" si="25"/>
        <v>0</v>
      </c>
      <c r="AI45" s="38">
        <f t="shared" si="25"/>
        <v>0</v>
      </c>
      <c r="AJ45" s="38">
        <f t="shared" si="25"/>
        <v>440632</v>
      </c>
      <c r="AK45" s="38">
        <f t="shared" si="25"/>
        <v>140804</v>
      </c>
      <c r="AL45" s="38">
        <f t="shared" si="25"/>
        <v>299828</v>
      </c>
      <c r="AM45" s="38">
        <f t="shared" si="25"/>
        <v>831065</v>
      </c>
      <c r="AN45" s="38">
        <f t="shared" si="25"/>
        <v>515000</v>
      </c>
      <c r="AO45" s="63">
        <f t="shared" si="12"/>
        <v>1346065</v>
      </c>
      <c r="AP45" s="38">
        <f>SUM(AP16:AP44)</f>
        <v>1271697</v>
      </c>
      <c r="AQ45" s="38">
        <f>SUM(AQ16:AQ44)</f>
        <v>515000</v>
      </c>
      <c r="AR45" s="38">
        <f>SUM(AR16:AR44)</f>
        <v>1786697</v>
      </c>
      <c r="AS45" s="38">
        <f>SUM(AS16:AS44)</f>
        <v>6239667</v>
      </c>
      <c r="AT45" s="3">
        <f t="shared" si="24"/>
        <v>540500</v>
      </c>
      <c r="AU45" s="3">
        <f t="shared" si="13"/>
        <v>6780167</v>
      </c>
    </row>
    <row r="46" spans="1:47" ht="51" customHeight="1">
      <c r="A46" s="33"/>
      <c r="B46" s="14" t="s">
        <v>98</v>
      </c>
      <c r="C46" s="18"/>
      <c r="D46" s="16"/>
      <c r="E46" s="16"/>
      <c r="F46" s="16"/>
      <c r="G46" s="41">
        <f t="shared" si="14"/>
        <v>0</v>
      </c>
      <c r="H46" s="16">
        <f t="shared" si="1"/>
        <v>0</v>
      </c>
      <c r="I46" s="16"/>
      <c r="J46" s="16"/>
      <c r="K46" s="16">
        <f t="shared" si="2"/>
        <v>0</v>
      </c>
      <c r="L46" s="16"/>
      <c r="M46" s="16"/>
      <c r="N46" s="16">
        <f t="shared" si="3"/>
        <v>0</v>
      </c>
      <c r="O46" s="18"/>
      <c r="P46" s="18"/>
      <c r="Q46" s="15">
        <f t="shared" si="4"/>
        <v>0</v>
      </c>
      <c r="R46" s="19"/>
      <c r="S46" s="19"/>
      <c r="T46" s="17">
        <f t="shared" si="5"/>
        <v>0</v>
      </c>
      <c r="U46" s="17">
        <v>127000</v>
      </c>
      <c r="V46" s="17"/>
      <c r="W46" s="17">
        <f t="shared" si="6"/>
        <v>127000</v>
      </c>
      <c r="X46" s="18"/>
      <c r="Y46" s="18"/>
      <c r="Z46" s="18">
        <f t="shared" si="7"/>
        <v>0</v>
      </c>
      <c r="AA46" s="8">
        <f t="shared" si="8"/>
        <v>127000</v>
      </c>
      <c r="AB46" s="8">
        <f t="shared" si="9"/>
        <v>0</v>
      </c>
      <c r="AC46" s="8">
        <f t="shared" si="10"/>
        <v>127000</v>
      </c>
      <c r="AD46" s="8"/>
      <c r="AE46" s="18"/>
      <c r="AF46" s="18"/>
      <c r="AG46" s="18"/>
      <c r="AH46" s="18"/>
      <c r="AI46" s="18"/>
      <c r="AJ46" s="18"/>
      <c r="AK46" s="18"/>
      <c r="AL46" s="18"/>
      <c r="AM46" s="38"/>
      <c r="AN46" s="18"/>
      <c r="AO46" s="18">
        <f t="shared" si="12"/>
        <v>0</v>
      </c>
      <c r="AP46" s="38"/>
      <c r="AQ46" s="18"/>
      <c r="AR46" s="18"/>
      <c r="AS46" s="3">
        <f>AA46+AD46</f>
        <v>127000</v>
      </c>
      <c r="AT46" s="3">
        <f t="shared" si="24"/>
        <v>0</v>
      </c>
      <c r="AU46" s="3">
        <f t="shared" si="13"/>
        <v>127000</v>
      </c>
    </row>
    <row r="47" spans="1:47" ht="23.25" customHeight="1">
      <c r="A47" s="33"/>
      <c r="B47" s="14" t="s">
        <v>2</v>
      </c>
      <c r="C47" s="20"/>
      <c r="D47" s="21"/>
      <c r="E47" s="21"/>
      <c r="F47" s="21"/>
      <c r="G47" s="41">
        <f t="shared" si="14"/>
        <v>0</v>
      </c>
      <c r="H47" s="16">
        <f t="shared" si="1"/>
        <v>0</v>
      </c>
      <c r="I47" s="16"/>
      <c r="J47" s="16"/>
      <c r="K47" s="16">
        <f t="shared" si="2"/>
        <v>0</v>
      </c>
      <c r="L47" s="16"/>
      <c r="M47" s="16"/>
      <c r="N47" s="16">
        <f t="shared" si="3"/>
        <v>0</v>
      </c>
      <c r="O47" s="18"/>
      <c r="P47" s="18"/>
      <c r="Q47" s="15">
        <f t="shared" si="4"/>
        <v>0</v>
      </c>
      <c r="R47" s="19"/>
      <c r="S47" s="19"/>
      <c r="T47" s="17">
        <f t="shared" si="5"/>
        <v>0</v>
      </c>
      <c r="U47" s="17"/>
      <c r="V47" s="17"/>
      <c r="W47" s="17">
        <f t="shared" si="6"/>
        <v>0</v>
      </c>
      <c r="X47" s="18"/>
      <c r="Y47" s="18"/>
      <c r="Z47" s="18">
        <f t="shared" si="7"/>
        <v>0</v>
      </c>
      <c r="AA47" s="8">
        <f t="shared" si="8"/>
        <v>0</v>
      </c>
      <c r="AB47" s="8">
        <f t="shared" si="9"/>
        <v>0</v>
      </c>
      <c r="AC47" s="8">
        <f t="shared" si="10"/>
        <v>0</v>
      </c>
      <c r="AD47" s="8"/>
      <c r="AE47" s="18"/>
      <c r="AF47" s="18"/>
      <c r="AG47" s="18"/>
      <c r="AH47" s="18"/>
      <c r="AI47" s="18"/>
      <c r="AJ47" s="18"/>
      <c r="AK47" s="18"/>
      <c r="AL47" s="18"/>
      <c r="AM47" s="48">
        <v>144409.65</v>
      </c>
      <c r="AN47" s="48"/>
      <c r="AO47" s="48">
        <f t="shared" si="12"/>
        <v>144409.65</v>
      </c>
      <c r="AP47" s="49">
        <f>AD47+AM47</f>
        <v>144409.65</v>
      </c>
      <c r="AQ47" s="48">
        <f>AG47+AN47</f>
        <v>0</v>
      </c>
      <c r="AR47" s="50">
        <f>AJ47+AO47</f>
        <v>144409.65</v>
      </c>
      <c r="AS47" s="51">
        <f>AA47+AP47</f>
        <v>144409.65</v>
      </c>
      <c r="AT47" s="3">
        <f t="shared" si="24"/>
        <v>0</v>
      </c>
      <c r="AU47" s="51">
        <f t="shared" si="13"/>
        <v>144409.65</v>
      </c>
    </row>
    <row r="48" spans="1:47" ht="32.25" customHeight="1">
      <c r="A48" s="33" t="s">
        <v>76</v>
      </c>
      <c r="B48" s="14" t="s">
        <v>96</v>
      </c>
      <c r="C48" s="20"/>
      <c r="D48" s="21"/>
      <c r="E48" s="21"/>
      <c r="F48" s="21"/>
      <c r="G48" s="41">
        <f t="shared" si="14"/>
        <v>0</v>
      </c>
      <c r="H48" s="16">
        <f t="shared" si="1"/>
        <v>0</v>
      </c>
      <c r="I48" s="16"/>
      <c r="J48" s="16"/>
      <c r="K48" s="16">
        <f t="shared" si="2"/>
        <v>0</v>
      </c>
      <c r="L48" s="16"/>
      <c r="M48" s="16"/>
      <c r="N48" s="16">
        <f t="shared" si="3"/>
        <v>0</v>
      </c>
      <c r="O48" s="18">
        <v>30000</v>
      </c>
      <c r="P48" s="18"/>
      <c r="Q48" s="15">
        <f t="shared" si="4"/>
        <v>30000</v>
      </c>
      <c r="R48" s="19">
        <v>50600</v>
      </c>
      <c r="S48" s="19"/>
      <c r="T48" s="17">
        <f t="shared" si="5"/>
        <v>50600</v>
      </c>
      <c r="U48" s="17"/>
      <c r="V48" s="17"/>
      <c r="W48" s="17">
        <f t="shared" si="6"/>
        <v>0</v>
      </c>
      <c r="X48" s="18"/>
      <c r="Y48" s="18"/>
      <c r="Z48" s="18">
        <f t="shared" si="7"/>
        <v>0</v>
      </c>
      <c r="AA48" s="8">
        <f t="shared" si="8"/>
        <v>80600</v>
      </c>
      <c r="AB48" s="8">
        <f t="shared" si="9"/>
        <v>0</v>
      </c>
      <c r="AC48" s="8">
        <f t="shared" si="10"/>
        <v>80600</v>
      </c>
      <c r="AD48" s="8"/>
      <c r="AE48" s="18"/>
      <c r="AF48" s="18"/>
      <c r="AG48" s="18">
        <f>AH48+AI48</f>
        <v>0</v>
      </c>
      <c r="AH48" s="18"/>
      <c r="AI48" s="18"/>
      <c r="AJ48" s="18">
        <f>AD48+AG48</f>
        <v>0</v>
      </c>
      <c r="AK48" s="18"/>
      <c r="AL48" s="18"/>
      <c r="AM48" s="48"/>
      <c r="AN48" s="48"/>
      <c r="AO48" s="48">
        <f>AM48+AN48</f>
        <v>0</v>
      </c>
      <c r="AP48" s="49">
        <f>AD48+AM48</f>
        <v>0</v>
      </c>
      <c r="AQ48" s="48">
        <f>AG48+AN48</f>
        <v>0</v>
      </c>
      <c r="AR48" s="50">
        <f>AJ48+AO48</f>
        <v>0</v>
      </c>
      <c r="AS48" s="51">
        <f>AA48+AP48</f>
        <v>80600</v>
      </c>
      <c r="AT48" s="3">
        <f t="shared" si="24"/>
        <v>0</v>
      </c>
      <c r="AU48" s="3">
        <f t="shared" si="13"/>
        <v>80600</v>
      </c>
    </row>
    <row r="49" spans="1:47" s="58" customFormat="1" ht="38.25" customHeight="1">
      <c r="A49" s="95" t="s">
        <v>39</v>
      </c>
      <c r="B49" s="96"/>
      <c r="C49" s="20">
        <f>C15+C45</f>
        <v>4180990</v>
      </c>
      <c r="D49" s="21">
        <f>D15+D45</f>
        <v>8.450000000000001</v>
      </c>
      <c r="E49" s="20">
        <f>E15+E45</f>
        <v>0</v>
      </c>
      <c r="F49" s="21">
        <f>F15+F45</f>
        <v>0</v>
      </c>
      <c r="G49" s="53">
        <f t="shared" si="14"/>
        <v>4180990</v>
      </c>
      <c r="H49" s="54">
        <f t="shared" si="1"/>
        <v>8.450000000000001</v>
      </c>
      <c r="I49" s="54">
        <f>I15+I45+I47+I48</f>
        <v>179300</v>
      </c>
      <c r="J49" s="54">
        <f>J15+J45+J47+J48</f>
        <v>25500</v>
      </c>
      <c r="K49" s="54">
        <f t="shared" si="2"/>
        <v>204800</v>
      </c>
      <c r="L49" s="54">
        <f>L15+L45+L47+L48</f>
        <v>196000</v>
      </c>
      <c r="M49" s="54">
        <f>M15+M45+M47+M48</f>
        <v>0</v>
      </c>
      <c r="N49" s="54">
        <f t="shared" si="3"/>
        <v>196000</v>
      </c>
      <c r="O49" s="55">
        <f aca="true" t="shared" si="26" ref="O49:AF49">O15+O45+O48</f>
        <v>30000</v>
      </c>
      <c r="P49" s="55">
        <f t="shared" si="26"/>
        <v>0</v>
      </c>
      <c r="Q49" s="56">
        <f t="shared" si="4"/>
        <v>30000</v>
      </c>
      <c r="R49" s="55">
        <f t="shared" si="26"/>
        <v>50600</v>
      </c>
      <c r="S49" s="55">
        <f t="shared" si="26"/>
        <v>0</v>
      </c>
      <c r="T49" s="17">
        <f t="shared" si="5"/>
        <v>50600</v>
      </c>
      <c r="U49" s="55">
        <f>U15+U45+U48+U46</f>
        <v>127000</v>
      </c>
      <c r="V49" s="55">
        <f>V15+V45+V48+V46</f>
        <v>0</v>
      </c>
      <c r="W49" s="17">
        <f t="shared" si="6"/>
        <v>127000</v>
      </c>
      <c r="X49" s="55">
        <f t="shared" si="26"/>
        <v>1000000</v>
      </c>
      <c r="Y49" s="55">
        <f t="shared" si="26"/>
        <v>0</v>
      </c>
      <c r="Z49" s="8">
        <f t="shared" si="7"/>
        <v>1000000</v>
      </c>
      <c r="AA49" s="8">
        <f t="shared" si="8"/>
        <v>5763890</v>
      </c>
      <c r="AB49" s="8">
        <f t="shared" si="9"/>
        <v>25500</v>
      </c>
      <c r="AC49" s="8">
        <f t="shared" si="10"/>
        <v>5789390</v>
      </c>
      <c r="AD49" s="55">
        <f t="shared" si="26"/>
        <v>501700</v>
      </c>
      <c r="AE49" s="55">
        <f t="shared" si="26"/>
        <v>160300</v>
      </c>
      <c r="AF49" s="55">
        <f t="shared" si="26"/>
        <v>341400</v>
      </c>
      <c r="AG49" s="55">
        <f aca="true" t="shared" si="27" ref="AG49:AL49">AG15+AG45+AG48</f>
        <v>0</v>
      </c>
      <c r="AH49" s="55">
        <f t="shared" si="27"/>
        <v>0</v>
      </c>
      <c r="AI49" s="55">
        <f t="shared" si="27"/>
        <v>0</v>
      </c>
      <c r="AJ49" s="55">
        <f t="shared" si="27"/>
        <v>501700</v>
      </c>
      <c r="AK49" s="55">
        <f t="shared" si="27"/>
        <v>160300</v>
      </c>
      <c r="AL49" s="55">
        <f t="shared" si="27"/>
        <v>341400</v>
      </c>
      <c r="AM49" s="21">
        <f aca="true" t="shared" si="28" ref="AM49:AR49">AM15+AM45+AM48+AM47</f>
        <v>975474.65</v>
      </c>
      <c r="AN49" s="21">
        <f t="shared" si="28"/>
        <v>515000</v>
      </c>
      <c r="AO49" s="21">
        <f t="shared" si="28"/>
        <v>1490474.65</v>
      </c>
      <c r="AP49" s="57">
        <f t="shared" si="28"/>
        <v>1477174.65</v>
      </c>
      <c r="AQ49" s="57">
        <f t="shared" si="28"/>
        <v>515000</v>
      </c>
      <c r="AR49" s="57">
        <f t="shared" si="28"/>
        <v>1992174.65</v>
      </c>
      <c r="AS49" s="21">
        <f>AS15+AS45+AS48+AS47+AS46</f>
        <v>7241064.65</v>
      </c>
      <c r="AT49" s="3">
        <f t="shared" si="24"/>
        <v>540500</v>
      </c>
      <c r="AU49" s="51">
        <f t="shared" si="13"/>
        <v>7781564.65</v>
      </c>
    </row>
    <row r="50" spans="1:47" s="4" customFormat="1" ht="15" customHeight="1">
      <c r="A50" s="34"/>
      <c r="B50" s="22"/>
      <c r="C50" s="22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44"/>
      <c r="AR50" s="22"/>
      <c r="AS50" s="24"/>
      <c r="AT50" s="24"/>
      <c r="AU50" s="24"/>
    </row>
    <row r="51" spans="1:43" s="37" customFormat="1" ht="20.25" customHeight="1">
      <c r="A51" s="35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36"/>
      <c r="P51" s="36"/>
      <c r="Q51" s="36"/>
      <c r="AD51" s="99" t="s">
        <v>4</v>
      </c>
      <c r="AE51" s="99"/>
      <c r="AF51" s="99"/>
      <c r="AO51" s="94" t="s">
        <v>77</v>
      </c>
      <c r="AP51" s="94"/>
      <c r="AQ51" s="94"/>
    </row>
    <row r="52" spans="5:47" ht="32.25" customHeight="1"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7"/>
      <c r="AB52" s="27"/>
      <c r="AC52" s="27"/>
      <c r="AD52" s="10" t="s">
        <v>101</v>
      </c>
      <c r="AE52" s="25"/>
      <c r="AF52" s="26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"/>
      <c r="AT52" s="2"/>
      <c r="AU52" s="2"/>
    </row>
    <row r="53" ht="12" customHeight="1"/>
    <row r="54" spans="2:44" ht="15.75">
      <c r="B54" s="27"/>
      <c r="C54" s="27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7"/>
      <c r="P54" s="27"/>
      <c r="Q54" s="27"/>
      <c r="R54" s="25"/>
      <c r="S54" s="25"/>
      <c r="T54" s="25"/>
      <c r="U54" s="25"/>
      <c r="V54" s="25"/>
      <c r="W54" s="25"/>
      <c r="X54" s="25"/>
      <c r="Y54" s="25"/>
      <c r="Z54" s="25"/>
      <c r="AA54" s="27"/>
      <c r="AB54" s="27"/>
      <c r="AC54" s="27"/>
      <c r="AD54" s="27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</row>
    <row r="55" spans="3:44" ht="15.75">
      <c r="C55" s="29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"/>
      <c r="AB55" s="2"/>
      <c r="AC55" s="2"/>
      <c r="AD55" s="2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</row>
    <row r="60" spans="45:47" ht="15.75">
      <c r="AS60" s="29"/>
      <c r="AT60" s="29"/>
      <c r="AU60" s="29"/>
    </row>
  </sheetData>
  <mergeCells count="52">
    <mergeCell ref="C13:D13"/>
    <mergeCell ref="X12:Z12"/>
    <mergeCell ref="C12:H12"/>
    <mergeCell ref="O12:Q12"/>
    <mergeCell ref="E13:F13"/>
    <mergeCell ref="G13:H13"/>
    <mergeCell ref="I12:K12"/>
    <mergeCell ref="L12:N12"/>
    <mergeCell ref="AS12:AU12"/>
    <mergeCell ref="AD12:AL12"/>
    <mergeCell ref="AM12:AO12"/>
    <mergeCell ref="AP12:AR12"/>
    <mergeCell ref="AD13:AF13"/>
    <mergeCell ref="AG13:AI13"/>
    <mergeCell ref="AD10:AD11"/>
    <mergeCell ref="AJ10:AJ11"/>
    <mergeCell ref="AJ13:AL13"/>
    <mergeCell ref="AO51:AQ51"/>
    <mergeCell ref="A49:B49"/>
    <mergeCell ref="A15:B15"/>
    <mergeCell ref="A45:B45"/>
    <mergeCell ref="AD51:AF51"/>
    <mergeCell ref="AD8:AR8"/>
    <mergeCell ref="AS8:AU11"/>
    <mergeCell ref="AH10:AI10"/>
    <mergeCell ref="AK10:AL10"/>
    <mergeCell ref="AD9:AL9"/>
    <mergeCell ref="AG10:AG11"/>
    <mergeCell ref="AE10:AF10"/>
    <mergeCell ref="AM9:AO11"/>
    <mergeCell ref="AP9:AR11"/>
    <mergeCell ref="AA12:AC12"/>
    <mergeCell ref="I9:K11"/>
    <mergeCell ref="L9:N11"/>
    <mergeCell ref="U9:W11"/>
    <mergeCell ref="U12:W12"/>
    <mergeCell ref="W2:Y2"/>
    <mergeCell ref="A7:A11"/>
    <mergeCell ref="R12:T12"/>
    <mergeCell ref="B7:B11"/>
    <mergeCell ref="C7:Y7"/>
    <mergeCell ref="G4:Y4"/>
    <mergeCell ref="Z7:AU7"/>
    <mergeCell ref="W1:X1"/>
    <mergeCell ref="B5:AC5"/>
    <mergeCell ref="C9:H10"/>
    <mergeCell ref="O9:Q11"/>
    <mergeCell ref="R9:T11"/>
    <mergeCell ref="X9:Z11"/>
    <mergeCell ref="AA9:AC11"/>
    <mergeCell ref="C8:AC8"/>
    <mergeCell ref="W3:Y3"/>
  </mergeCells>
  <printOptions/>
  <pageMargins left="0.3937007874015748" right="0.7874015748031497" top="1.1811023622047245" bottom="0.3937007874015748" header="0.5118110236220472" footer="0.35433070866141736"/>
  <pageSetup horizontalDpi="600" verticalDpi="600" orientation="landscape" paperSize="9" scale="37" r:id="rId1"/>
  <colBreaks count="1" manualBreakCount="1">
    <brk id="26" max="5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SumyOFU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 Z.</dc:creator>
  <cp:keywords/>
  <dc:description/>
  <cp:lastModifiedBy>WiZaRd</cp:lastModifiedBy>
  <cp:lastPrinted>2012-11-21T07:48:09Z</cp:lastPrinted>
  <dcterms:created xsi:type="dcterms:W3CDTF">2000-04-21T05:48:10Z</dcterms:created>
  <dcterms:modified xsi:type="dcterms:W3CDTF">2012-12-17T06:13:50Z</dcterms:modified>
  <cp:category/>
  <cp:version/>
  <cp:contentType/>
  <cp:contentStatus/>
</cp:coreProperties>
</file>